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SS Business Plan\"/>
    </mc:Choice>
  </mc:AlternateContent>
  <xr:revisionPtr revIDLastSave="0" documentId="13_ncr:1_{4BCDD105-4330-455E-9009-CA04207DD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PSTONE PLAN - FORECAST" sheetId="11" r:id="rId1"/>
    <sheet name="MF Product Forecast" sheetId="4" r:id="rId2"/>
    <sheet name="UIT Product Forecast" sheetId="8" r:id="rId3"/>
    <sheet name="ETF Product Forecast" sheetId="10" r:id="rId4"/>
    <sheet name="Wholesaler Forecast" sheetId="7" r:id="rId5"/>
    <sheet name="AUM Forecast" sheetId="12" r:id="rId6"/>
  </sheets>
  <definedNames>
    <definedName name="_xlnm.Print_Area" localSheetId="1">'MF Product Forecast'!$A$2:$O$26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9" i="11" l="1"/>
  <c r="L139" i="11"/>
  <c r="K139" i="11"/>
  <c r="J139" i="11"/>
  <c r="I139" i="11"/>
  <c r="H139" i="11"/>
  <c r="G139" i="11"/>
  <c r="F139" i="11"/>
  <c r="E139" i="11"/>
  <c r="D139" i="11"/>
  <c r="C139" i="11"/>
  <c r="B139" i="11"/>
  <c r="M107" i="11"/>
  <c r="L107" i="11"/>
  <c r="K107" i="11"/>
  <c r="J107" i="11"/>
  <c r="I107" i="11"/>
  <c r="H107" i="11"/>
  <c r="G107" i="11"/>
  <c r="F107" i="11"/>
  <c r="E107" i="11"/>
  <c r="D107" i="11"/>
  <c r="C107" i="11"/>
  <c r="B107" i="11"/>
  <c r="M75" i="11"/>
  <c r="L75" i="11"/>
  <c r="K75" i="11"/>
  <c r="J75" i="11"/>
  <c r="I75" i="11"/>
  <c r="H75" i="11"/>
  <c r="G75" i="11"/>
  <c r="F75" i="11"/>
  <c r="E75" i="11"/>
  <c r="D75" i="11"/>
  <c r="C75" i="11"/>
  <c r="B75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F28" i="12"/>
  <c r="E28" i="12"/>
  <c r="D28" i="12"/>
  <c r="C28" i="12"/>
  <c r="B28" i="12"/>
  <c r="M145" i="11"/>
  <c r="J145" i="11"/>
  <c r="G145" i="11"/>
  <c r="D145" i="11"/>
  <c r="M113" i="11"/>
  <c r="J113" i="11"/>
  <c r="G113" i="11"/>
  <c r="D113" i="11"/>
  <c r="N113" i="11" s="1"/>
  <c r="N81" i="11"/>
  <c r="M81" i="11"/>
  <c r="J81" i="11"/>
  <c r="G81" i="11"/>
  <c r="D81" i="11"/>
  <c r="N155" i="11"/>
  <c r="N156" i="11"/>
  <c r="N123" i="11"/>
  <c r="N91" i="11"/>
  <c r="N59" i="11"/>
  <c r="F5" i="12"/>
  <c r="E5" i="12"/>
  <c r="D5" i="12"/>
  <c r="C5" i="12"/>
  <c r="B5" i="12"/>
  <c r="F4" i="12"/>
  <c r="E4" i="12"/>
  <c r="D4" i="12"/>
  <c r="C4" i="12"/>
  <c r="B4" i="12"/>
  <c r="N28" i="11"/>
  <c r="M135" i="11"/>
  <c r="L135" i="11"/>
  <c r="K135" i="11"/>
  <c r="J135" i="11"/>
  <c r="I135" i="11"/>
  <c r="H135" i="11"/>
  <c r="G135" i="11"/>
  <c r="F135" i="11"/>
  <c r="E135" i="11"/>
  <c r="D135" i="11"/>
  <c r="C135" i="11"/>
  <c r="B135" i="11"/>
  <c r="M103" i="11"/>
  <c r="L103" i="11"/>
  <c r="K103" i="11"/>
  <c r="J103" i="11"/>
  <c r="I103" i="11"/>
  <c r="H103" i="11"/>
  <c r="G103" i="11"/>
  <c r="F103" i="11"/>
  <c r="E103" i="11"/>
  <c r="D103" i="11"/>
  <c r="C103" i="11"/>
  <c r="B103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N129" i="11"/>
  <c r="N97" i="11"/>
  <c r="N65" i="11"/>
  <c r="N34" i="11"/>
  <c r="N3" i="11"/>
  <c r="M147" i="11"/>
  <c r="J147" i="11"/>
  <c r="G147" i="11"/>
  <c r="D147" i="11"/>
  <c r="M115" i="11"/>
  <c r="J115" i="11"/>
  <c r="G115" i="11"/>
  <c r="D115" i="11"/>
  <c r="M83" i="11"/>
  <c r="J83" i="11"/>
  <c r="G83" i="11"/>
  <c r="D83" i="11"/>
  <c r="M51" i="11"/>
  <c r="J51" i="11"/>
  <c r="G51" i="11"/>
  <c r="D51" i="11"/>
  <c r="M20" i="11"/>
  <c r="M142" i="11"/>
  <c r="L142" i="11"/>
  <c r="K142" i="11"/>
  <c r="J142" i="11"/>
  <c r="I142" i="11"/>
  <c r="H142" i="11"/>
  <c r="G142" i="11"/>
  <c r="F142" i="11"/>
  <c r="E142" i="11"/>
  <c r="D142" i="11"/>
  <c r="C142" i="11"/>
  <c r="B142" i="11"/>
  <c r="M110" i="11"/>
  <c r="L110" i="11"/>
  <c r="K110" i="11"/>
  <c r="J110" i="11"/>
  <c r="I110" i="11"/>
  <c r="H110" i="11"/>
  <c r="G110" i="11"/>
  <c r="F110" i="11"/>
  <c r="E110" i="11"/>
  <c r="D110" i="11"/>
  <c r="C110" i="11"/>
  <c r="B110" i="11"/>
  <c r="M78" i="11"/>
  <c r="L78" i="11"/>
  <c r="K78" i="11"/>
  <c r="J78" i="11"/>
  <c r="I78" i="11"/>
  <c r="H78" i="11"/>
  <c r="G78" i="11"/>
  <c r="F78" i="11"/>
  <c r="E78" i="11"/>
  <c r="D78" i="11"/>
  <c r="C78" i="11"/>
  <c r="B78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52" i="11"/>
  <c r="N120" i="11"/>
  <c r="N88" i="11"/>
  <c r="N56" i="11"/>
  <c r="M9" i="11"/>
  <c r="L9" i="11"/>
  <c r="K9" i="11"/>
  <c r="J9" i="11"/>
  <c r="I9" i="11"/>
  <c r="H9" i="11"/>
  <c r="G9" i="11"/>
  <c r="F9" i="11"/>
  <c r="E9" i="11"/>
  <c r="D9" i="11"/>
  <c r="C9" i="11"/>
  <c r="B9" i="11"/>
  <c r="M141" i="11"/>
  <c r="L141" i="11"/>
  <c r="K141" i="11"/>
  <c r="J141" i="11"/>
  <c r="I141" i="11"/>
  <c r="H141" i="11"/>
  <c r="G141" i="11"/>
  <c r="F141" i="11"/>
  <c r="E141" i="11"/>
  <c r="D141" i="11"/>
  <c r="C141" i="11"/>
  <c r="B141" i="11"/>
  <c r="M140" i="11"/>
  <c r="L140" i="11"/>
  <c r="K140" i="11"/>
  <c r="J140" i="11"/>
  <c r="I140" i="11"/>
  <c r="H140" i="11"/>
  <c r="G140" i="11"/>
  <c r="F140" i="11"/>
  <c r="E140" i="11"/>
  <c r="D140" i="11"/>
  <c r="C140" i="11"/>
  <c r="B140" i="11"/>
  <c r="M133" i="11"/>
  <c r="L133" i="11"/>
  <c r="K133" i="11"/>
  <c r="J133" i="11"/>
  <c r="I133" i="11"/>
  <c r="H133" i="11"/>
  <c r="G133" i="11"/>
  <c r="F133" i="11"/>
  <c r="E133" i="11"/>
  <c r="D133" i="11"/>
  <c r="C133" i="11"/>
  <c r="B133" i="11"/>
  <c r="M132" i="11"/>
  <c r="M136" i="11" s="1"/>
  <c r="L132" i="11"/>
  <c r="K132" i="11"/>
  <c r="J132" i="11"/>
  <c r="I132" i="11"/>
  <c r="I136" i="11" s="1"/>
  <c r="H132" i="11"/>
  <c r="G132" i="11"/>
  <c r="F132" i="11"/>
  <c r="E132" i="11"/>
  <c r="E136" i="11" s="1"/>
  <c r="D132" i="11"/>
  <c r="C132" i="11"/>
  <c r="B132" i="11"/>
  <c r="N154" i="11"/>
  <c r="N151" i="11"/>
  <c r="M150" i="11"/>
  <c r="L150" i="11"/>
  <c r="K150" i="11"/>
  <c r="J150" i="11"/>
  <c r="I150" i="11"/>
  <c r="H150" i="11"/>
  <c r="G150" i="11"/>
  <c r="F150" i="11"/>
  <c r="E150" i="11"/>
  <c r="D150" i="11"/>
  <c r="C150" i="11"/>
  <c r="B150" i="11"/>
  <c r="N149" i="11"/>
  <c r="N148" i="11"/>
  <c r="M146" i="11"/>
  <c r="L146" i="11"/>
  <c r="K146" i="11"/>
  <c r="J146" i="11"/>
  <c r="I146" i="11"/>
  <c r="H146" i="11"/>
  <c r="G146" i="11"/>
  <c r="F146" i="11"/>
  <c r="E146" i="11"/>
  <c r="D146" i="11"/>
  <c r="C146" i="11"/>
  <c r="B146" i="11"/>
  <c r="B144" i="11"/>
  <c r="N143" i="11"/>
  <c r="M109" i="11"/>
  <c r="L109" i="11"/>
  <c r="K109" i="11"/>
  <c r="J109" i="11"/>
  <c r="I109" i="11"/>
  <c r="H109" i="11"/>
  <c r="G109" i="11"/>
  <c r="F109" i="11"/>
  <c r="E109" i="11"/>
  <c r="D109" i="11"/>
  <c r="C109" i="11"/>
  <c r="B109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M101" i="11"/>
  <c r="L101" i="11"/>
  <c r="K101" i="11"/>
  <c r="J101" i="11"/>
  <c r="I101" i="11"/>
  <c r="H101" i="11"/>
  <c r="G101" i="11"/>
  <c r="F101" i="11"/>
  <c r="E101" i="11"/>
  <c r="D101" i="11"/>
  <c r="C101" i="11"/>
  <c r="B101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N124" i="11"/>
  <c r="N122" i="11"/>
  <c r="N119" i="11"/>
  <c r="M118" i="11"/>
  <c r="L118" i="11"/>
  <c r="K118" i="11"/>
  <c r="J118" i="11"/>
  <c r="I118" i="11"/>
  <c r="H118" i="11"/>
  <c r="G118" i="11"/>
  <c r="F118" i="11"/>
  <c r="E118" i="11"/>
  <c r="D118" i="11"/>
  <c r="C118" i="11"/>
  <c r="B118" i="11"/>
  <c r="N117" i="11"/>
  <c r="N116" i="11"/>
  <c r="M114" i="11"/>
  <c r="L114" i="11"/>
  <c r="K114" i="11"/>
  <c r="J114" i="11"/>
  <c r="I114" i="11"/>
  <c r="H114" i="11"/>
  <c r="G114" i="11"/>
  <c r="F114" i="11"/>
  <c r="E114" i="11"/>
  <c r="D114" i="11"/>
  <c r="C114" i="11"/>
  <c r="B114" i="11"/>
  <c r="B112" i="11"/>
  <c r="C112" i="11" s="1"/>
  <c r="D112" i="11" s="1"/>
  <c r="E112" i="11" s="1"/>
  <c r="F112" i="11" s="1"/>
  <c r="G112" i="11" s="1"/>
  <c r="H112" i="11" s="1"/>
  <c r="I112" i="11" s="1"/>
  <c r="J112" i="11" s="1"/>
  <c r="K112" i="11" s="1"/>
  <c r="L112" i="11" s="1"/>
  <c r="M112" i="11" s="1"/>
  <c r="N111" i="11"/>
  <c r="B35" i="11"/>
  <c r="B66" i="11" s="1"/>
  <c r="B98" i="11" s="1"/>
  <c r="B130" i="11" s="1"/>
  <c r="M77" i="11"/>
  <c r="L77" i="11"/>
  <c r="K77" i="11"/>
  <c r="J77" i="11"/>
  <c r="I77" i="11"/>
  <c r="H77" i="11"/>
  <c r="G77" i="11"/>
  <c r="F77" i="11"/>
  <c r="E77" i="11"/>
  <c r="D77" i="11"/>
  <c r="C77" i="11"/>
  <c r="B77" i="11"/>
  <c r="M76" i="11"/>
  <c r="L76" i="11"/>
  <c r="K76" i="11"/>
  <c r="J76" i="11"/>
  <c r="I76" i="11"/>
  <c r="H76" i="11"/>
  <c r="G76" i="11"/>
  <c r="F76" i="11"/>
  <c r="E76" i="11"/>
  <c r="D76" i="11"/>
  <c r="C76" i="11"/>
  <c r="B76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N92" i="11"/>
  <c r="N90" i="11"/>
  <c r="N87" i="11"/>
  <c r="M86" i="11"/>
  <c r="L86" i="11"/>
  <c r="K86" i="11"/>
  <c r="J86" i="11"/>
  <c r="I86" i="11"/>
  <c r="H86" i="11"/>
  <c r="G86" i="11"/>
  <c r="F86" i="11"/>
  <c r="E86" i="11"/>
  <c r="D86" i="11"/>
  <c r="C86" i="11"/>
  <c r="B86" i="11"/>
  <c r="N85" i="11"/>
  <c r="N84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B80" i="11"/>
  <c r="C80" i="11" s="1"/>
  <c r="D80" i="11" s="1"/>
  <c r="E80" i="11" s="1"/>
  <c r="F80" i="11" s="1"/>
  <c r="G80" i="11" s="1"/>
  <c r="H80" i="11" s="1"/>
  <c r="I80" i="11" s="1"/>
  <c r="J80" i="11" s="1"/>
  <c r="K80" i="11" s="1"/>
  <c r="L80" i="11" s="1"/>
  <c r="M80" i="11" s="1"/>
  <c r="N79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N60" i="11"/>
  <c r="N58" i="11"/>
  <c r="N55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N53" i="11"/>
  <c r="N52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B49" i="11"/>
  <c r="C49" i="11" s="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8" i="11"/>
  <c r="N21" i="11"/>
  <c r="M19" i="11"/>
  <c r="L19" i="11"/>
  <c r="K19" i="11"/>
  <c r="B18" i="11"/>
  <c r="C18" i="11" s="1"/>
  <c r="D18" i="11" s="1"/>
  <c r="N29" i="11"/>
  <c r="N27" i="11"/>
  <c r="N25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24" i="11"/>
  <c r="N22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M7" i="11"/>
  <c r="L7" i="11"/>
  <c r="K7" i="11"/>
  <c r="J7" i="11"/>
  <c r="I7" i="11"/>
  <c r="H7" i="11"/>
  <c r="G7" i="11"/>
  <c r="F7" i="11"/>
  <c r="E7" i="11"/>
  <c r="D7" i="11"/>
  <c r="C7" i="11"/>
  <c r="B7" i="11"/>
  <c r="M6" i="11"/>
  <c r="L6" i="11"/>
  <c r="K6" i="11"/>
  <c r="J6" i="11"/>
  <c r="I6" i="11"/>
  <c r="H6" i="11"/>
  <c r="G6" i="11"/>
  <c r="F6" i="11"/>
  <c r="E6" i="11"/>
  <c r="D6" i="11"/>
  <c r="C6" i="11"/>
  <c r="B6" i="1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M35" i="11" s="1"/>
  <c r="M66" i="11" s="1"/>
  <c r="M98" i="11" s="1"/>
  <c r="M130" i="11" s="1"/>
  <c r="N20" i="8"/>
  <c r="M20" i="8"/>
  <c r="L20" i="8"/>
  <c r="O84" i="8"/>
  <c r="O83" i="8"/>
  <c r="O109" i="8"/>
  <c r="O108" i="8"/>
  <c r="O107" i="8"/>
  <c r="O106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N83" i="8"/>
  <c r="M83" i="8"/>
  <c r="L83" i="8"/>
  <c r="K83" i="8"/>
  <c r="J83" i="8"/>
  <c r="I83" i="8"/>
  <c r="H83" i="8"/>
  <c r="G83" i="8"/>
  <c r="F83" i="8"/>
  <c r="E83" i="8"/>
  <c r="D83" i="8"/>
  <c r="C83" i="8"/>
  <c r="N61" i="8"/>
  <c r="M61" i="8"/>
  <c r="L61" i="8"/>
  <c r="K61" i="8"/>
  <c r="J61" i="8"/>
  <c r="I61" i="8"/>
  <c r="H61" i="8"/>
  <c r="G61" i="8"/>
  <c r="O61" i="8" s="1"/>
  <c r="F61" i="8"/>
  <c r="E61" i="8"/>
  <c r="D61" i="8"/>
  <c r="C61" i="8"/>
  <c r="N39" i="8"/>
  <c r="M39" i="8"/>
  <c r="L39" i="8"/>
  <c r="K39" i="8"/>
  <c r="J39" i="8"/>
  <c r="I39" i="8"/>
  <c r="H39" i="8"/>
  <c r="G39" i="8"/>
  <c r="F39" i="8"/>
  <c r="E39" i="8"/>
  <c r="D39" i="8"/>
  <c r="O39" i="8" s="1"/>
  <c r="C39" i="8"/>
  <c r="N16" i="8"/>
  <c r="M16" i="8"/>
  <c r="L16" i="8"/>
  <c r="K16" i="8"/>
  <c r="J16" i="8"/>
  <c r="I16" i="8"/>
  <c r="H16" i="8"/>
  <c r="G16" i="8"/>
  <c r="O16" i="8" s="1"/>
  <c r="F16" i="8"/>
  <c r="E16" i="8"/>
  <c r="D16" i="8"/>
  <c r="C16" i="8"/>
  <c r="C11" i="4"/>
  <c r="N24" i="4"/>
  <c r="M24" i="4"/>
  <c r="L24" i="4"/>
  <c r="K24" i="4"/>
  <c r="J24" i="4"/>
  <c r="I24" i="4"/>
  <c r="H24" i="4"/>
  <c r="G24" i="4"/>
  <c r="F24" i="4"/>
  <c r="E24" i="4"/>
  <c r="D24" i="4"/>
  <c r="C24" i="4"/>
  <c r="N11" i="4"/>
  <c r="M11" i="4"/>
  <c r="L11" i="4"/>
  <c r="K11" i="4"/>
  <c r="J11" i="4"/>
  <c r="I11" i="4"/>
  <c r="H11" i="4"/>
  <c r="G11" i="4"/>
  <c r="F11" i="4"/>
  <c r="E11" i="4"/>
  <c r="D11" i="4"/>
  <c r="O64" i="4"/>
  <c r="O63" i="4"/>
  <c r="N64" i="4"/>
  <c r="M64" i="4"/>
  <c r="L64" i="4"/>
  <c r="K64" i="4"/>
  <c r="J64" i="4"/>
  <c r="I64" i="4"/>
  <c r="H64" i="4"/>
  <c r="G64" i="4"/>
  <c r="F64" i="4"/>
  <c r="E64" i="4"/>
  <c r="D64" i="4"/>
  <c r="C64" i="4"/>
  <c r="N51" i="4"/>
  <c r="M51" i="4"/>
  <c r="L51" i="4"/>
  <c r="K51" i="4"/>
  <c r="J51" i="4"/>
  <c r="I51" i="4"/>
  <c r="H51" i="4"/>
  <c r="G51" i="4"/>
  <c r="F51" i="4"/>
  <c r="E51" i="4"/>
  <c r="D51" i="4"/>
  <c r="C51" i="4"/>
  <c r="N38" i="4"/>
  <c r="M38" i="4"/>
  <c r="L38" i="4"/>
  <c r="K38" i="4"/>
  <c r="J38" i="4"/>
  <c r="I38" i="4"/>
  <c r="H38" i="4"/>
  <c r="G38" i="4"/>
  <c r="F38" i="4"/>
  <c r="E38" i="4"/>
  <c r="D38" i="4"/>
  <c r="C38" i="4"/>
  <c r="N25" i="4"/>
  <c r="M25" i="4"/>
  <c r="L25" i="4"/>
  <c r="K25" i="4"/>
  <c r="J25" i="4"/>
  <c r="I25" i="4"/>
  <c r="H25" i="4"/>
  <c r="G25" i="4"/>
  <c r="F25" i="4"/>
  <c r="E25" i="4"/>
  <c r="D25" i="4"/>
  <c r="C25" i="4"/>
  <c r="N12" i="4"/>
  <c r="M12" i="4"/>
  <c r="L12" i="4"/>
  <c r="K12" i="4"/>
  <c r="J12" i="4"/>
  <c r="I12" i="4"/>
  <c r="H12" i="4"/>
  <c r="G12" i="4"/>
  <c r="F12" i="4"/>
  <c r="E12" i="4"/>
  <c r="D12" i="4"/>
  <c r="C12" i="4"/>
  <c r="E4" i="4"/>
  <c r="F4" i="4" s="1"/>
  <c r="G4" i="4" s="1"/>
  <c r="H4" i="4" s="1"/>
  <c r="I4" i="4" s="1"/>
  <c r="J4" i="4" s="1"/>
  <c r="K4" i="4" s="1"/>
  <c r="L4" i="4" s="1"/>
  <c r="M4" i="4" s="1"/>
  <c r="N4" i="4" s="1"/>
  <c r="D4" i="4"/>
  <c r="C10" i="4"/>
  <c r="N5" i="4"/>
  <c r="M5" i="4"/>
  <c r="L5" i="4"/>
  <c r="K5" i="4"/>
  <c r="J5" i="4"/>
  <c r="I5" i="4"/>
  <c r="H5" i="4"/>
  <c r="G5" i="4"/>
  <c r="F5" i="4"/>
  <c r="E5" i="4"/>
  <c r="D5" i="4"/>
  <c r="C5" i="4"/>
  <c r="C6" i="4" s="1"/>
  <c r="O50" i="4"/>
  <c r="O37" i="4"/>
  <c r="O24" i="4"/>
  <c r="C21" i="4"/>
  <c r="C34" i="4" s="1"/>
  <c r="C47" i="4" s="1"/>
  <c r="C60" i="4" s="1"/>
  <c r="D8" i="4"/>
  <c r="D21" i="4" s="1"/>
  <c r="D34" i="4" s="1"/>
  <c r="D47" i="4" s="1"/>
  <c r="D60" i="4" s="1"/>
  <c r="M157" i="7"/>
  <c r="L157" i="7"/>
  <c r="K157" i="7"/>
  <c r="J157" i="7"/>
  <c r="I157" i="7"/>
  <c r="H157" i="7"/>
  <c r="G157" i="7"/>
  <c r="F157" i="7"/>
  <c r="E157" i="7"/>
  <c r="D157" i="7"/>
  <c r="C157" i="7"/>
  <c r="B157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N74" i="8"/>
  <c r="M74" i="8"/>
  <c r="L74" i="8"/>
  <c r="K74" i="8"/>
  <c r="J74" i="8"/>
  <c r="I74" i="8"/>
  <c r="H74" i="8"/>
  <c r="G74" i="8"/>
  <c r="F74" i="8"/>
  <c r="E74" i="8"/>
  <c r="D74" i="8"/>
  <c r="C74" i="8"/>
  <c r="M125" i="7"/>
  <c r="L125" i="7"/>
  <c r="K125" i="7"/>
  <c r="J125" i="7"/>
  <c r="I125" i="7"/>
  <c r="H125" i="7"/>
  <c r="G125" i="7"/>
  <c r="F125" i="7"/>
  <c r="E125" i="7"/>
  <c r="D125" i="7"/>
  <c r="C125" i="7"/>
  <c r="B125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D93" i="7"/>
  <c r="E93" i="7" s="1"/>
  <c r="F93" i="7" s="1"/>
  <c r="G93" i="7" s="1"/>
  <c r="H93" i="7" s="1"/>
  <c r="I93" i="7" s="1"/>
  <c r="J93" i="7" s="1"/>
  <c r="K93" i="7" s="1"/>
  <c r="L93" i="7" s="1"/>
  <c r="M93" i="7" s="1"/>
  <c r="C93" i="7"/>
  <c r="C30" i="8"/>
  <c r="C52" i="8" s="1"/>
  <c r="J20" i="8"/>
  <c r="I20" i="8"/>
  <c r="D7" i="8"/>
  <c r="D30" i="8" s="1"/>
  <c r="D52" i="8" s="1"/>
  <c r="D96" i="8" s="1"/>
  <c r="N108" i="8"/>
  <c r="M108" i="8"/>
  <c r="L108" i="8"/>
  <c r="K108" i="8"/>
  <c r="J108" i="8"/>
  <c r="I108" i="8"/>
  <c r="H108" i="8"/>
  <c r="G108" i="8"/>
  <c r="F108" i="8"/>
  <c r="E108" i="8"/>
  <c r="D108" i="8"/>
  <c r="C108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N86" i="8"/>
  <c r="M86" i="8"/>
  <c r="L86" i="8"/>
  <c r="K86" i="8"/>
  <c r="J86" i="8"/>
  <c r="I86" i="8"/>
  <c r="H86" i="8"/>
  <c r="G86" i="8"/>
  <c r="F86" i="8"/>
  <c r="E86" i="8"/>
  <c r="D86" i="8"/>
  <c r="C86" i="8"/>
  <c r="N85" i="8"/>
  <c r="M85" i="8"/>
  <c r="L85" i="8"/>
  <c r="K85" i="8"/>
  <c r="J85" i="8"/>
  <c r="I85" i="8"/>
  <c r="H85" i="8"/>
  <c r="G85" i="8"/>
  <c r="F85" i="8"/>
  <c r="E85" i="8"/>
  <c r="D85" i="8"/>
  <c r="C85" i="8"/>
  <c r="N64" i="8"/>
  <c r="M64" i="8"/>
  <c r="L64" i="8"/>
  <c r="K64" i="8"/>
  <c r="J64" i="8"/>
  <c r="I64" i="8"/>
  <c r="H64" i="8"/>
  <c r="G64" i="8"/>
  <c r="F64" i="8"/>
  <c r="E64" i="8"/>
  <c r="D64" i="8"/>
  <c r="C64" i="8"/>
  <c r="N63" i="8"/>
  <c r="M63" i="8"/>
  <c r="L63" i="8"/>
  <c r="K63" i="8"/>
  <c r="J63" i="8"/>
  <c r="I63" i="8"/>
  <c r="H63" i="8"/>
  <c r="G63" i="8"/>
  <c r="F63" i="8"/>
  <c r="E63" i="8"/>
  <c r="D63" i="8"/>
  <c r="C6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19" i="8"/>
  <c r="M19" i="8"/>
  <c r="L19" i="8"/>
  <c r="K19" i="8"/>
  <c r="N18" i="8"/>
  <c r="M18" i="8"/>
  <c r="L18" i="8"/>
  <c r="K18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N87" i="8"/>
  <c r="M87" i="8"/>
  <c r="L87" i="8"/>
  <c r="K87" i="8"/>
  <c r="J87" i="8"/>
  <c r="I87" i="8"/>
  <c r="H87" i="8"/>
  <c r="G87" i="8"/>
  <c r="F87" i="8"/>
  <c r="E87" i="8"/>
  <c r="D87" i="8"/>
  <c r="C87" i="8"/>
  <c r="N65" i="8"/>
  <c r="M65" i="8"/>
  <c r="L65" i="8"/>
  <c r="K65" i="8"/>
  <c r="J65" i="8"/>
  <c r="I65" i="8"/>
  <c r="H65" i="8"/>
  <c r="G65" i="8"/>
  <c r="F65" i="8"/>
  <c r="E65" i="8"/>
  <c r="D65" i="8"/>
  <c r="C65" i="8"/>
  <c r="N43" i="8"/>
  <c r="M43" i="8"/>
  <c r="L43" i="8"/>
  <c r="K43" i="8"/>
  <c r="J43" i="8"/>
  <c r="I43" i="8"/>
  <c r="H43" i="8"/>
  <c r="G43" i="8"/>
  <c r="F43" i="8"/>
  <c r="E43" i="8"/>
  <c r="D43" i="8"/>
  <c r="C43" i="8"/>
  <c r="K20" i="8"/>
  <c r="H5" i="8"/>
  <c r="G5" i="8"/>
  <c r="G11" i="8" s="1"/>
  <c r="F5" i="8"/>
  <c r="F12" i="8" s="1"/>
  <c r="E5" i="8"/>
  <c r="E12" i="8" s="1"/>
  <c r="D5" i="8"/>
  <c r="C5" i="8"/>
  <c r="C10" i="8" s="1"/>
  <c r="G161" i="7"/>
  <c r="G145" i="7"/>
  <c r="G162" i="7" s="1"/>
  <c r="M144" i="7"/>
  <c r="M161" i="7" s="1"/>
  <c r="G144" i="7"/>
  <c r="M128" i="7"/>
  <c r="M145" i="7" s="1"/>
  <c r="M162" i="7" s="1"/>
  <c r="G128" i="7"/>
  <c r="M112" i="7"/>
  <c r="M129" i="7" s="1"/>
  <c r="M146" i="7" s="1"/>
  <c r="M163" i="7" s="1"/>
  <c r="D143" i="7"/>
  <c r="M95" i="7"/>
  <c r="D111" i="7" s="1"/>
  <c r="G111" i="7" s="1"/>
  <c r="J111" i="7" s="1"/>
  <c r="M111" i="7" s="1"/>
  <c r="D127" i="7" s="1"/>
  <c r="G127" i="7" s="1"/>
  <c r="J127" i="7" s="1"/>
  <c r="M127" i="7" s="1"/>
  <c r="N167" i="7"/>
  <c r="N166" i="7"/>
  <c r="N165" i="7"/>
  <c r="A161" i="7"/>
  <c r="A162" i="7" s="1"/>
  <c r="A163" i="7" s="1"/>
  <c r="A164" i="7" s="1"/>
  <c r="A165" i="7" s="1"/>
  <c r="A166" i="7" s="1"/>
  <c r="A167" i="7" s="1"/>
  <c r="A160" i="7"/>
  <c r="N151" i="7"/>
  <c r="N150" i="7"/>
  <c r="N149" i="7"/>
  <c r="N148" i="7"/>
  <c r="A147" i="7"/>
  <c r="A148" i="7" s="1"/>
  <c r="A149" i="7" s="1"/>
  <c r="A150" i="7" s="1"/>
  <c r="A151" i="7" s="1"/>
  <c r="A145" i="7"/>
  <c r="A146" i="7" s="1"/>
  <c r="A144" i="7"/>
  <c r="N135" i="7"/>
  <c r="N134" i="7"/>
  <c r="N133" i="7"/>
  <c r="N132" i="7"/>
  <c r="N131" i="7"/>
  <c r="A129" i="7"/>
  <c r="A130" i="7" s="1"/>
  <c r="A131" i="7" s="1"/>
  <c r="A132" i="7" s="1"/>
  <c r="A133" i="7" s="1"/>
  <c r="A134" i="7" s="1"/>
  <c r="A135" i="7" s="1"/>
  <c r="A128" i="7"/>
  <c r="N119" i="7"/>
  <c r="N118" i="7"/>
  <c r="N117" i="7"/>
  <c r="A117" i="7"/>
  <c r="A118" i="7" s="1"/>
  <c r="A119" i="7" s="1"/>
  <c r="N116" i="7"/>
  <c r="N115" i="7"/>
  <c r="A115" i="7"/>
  <c r="A116" i="7" s="1"/>
  <c r="N114" i="7"/>
  <c r="A113" i="7"/>
  <c r="A114" i="7" s="1"/>
  <c r="A112" i="7"/>
  <c r="B104" i="7"/>
  <c r="N103" i="7"/>
  <c r="N102" i="7"/>
  <c r="A102" i="7"/>
  <c r="A103" i="7" s="1"/>
  <c r="N101" i="7"/>
  <c r="N100" i="7"/>
  <c r="A100" i="7"/>
  <c r="A101" i="7" s="1"/>
  <c r="N99" i="7"/>
  <c r="N98" i="7"/>
  <c r="A98" i="7"/>
  <c r="A99" i="7" s="1"/>
  <c r="N97" i="7"/>
  <c r="A97" i="7"/>
  <c r="A96" i="7"/>
  <c r="F20" i="8"/>
  <c r="C18" i="8"/>
  <c r="H20" i="8"/>
  <c r="G20" i="8"/>
  <c r="E20" i="8"/>
  <c r="D20" i="8"/>
  <c r="C19" i="8"/>
  <c r="A75" i="7"/>
  <c r="A76" i="7" s="1"/>
  <c r="A77" i="7" s="1"/>
  <c r="A78" i="7" s="1"/>
  <c r="A79" i="7" s="1"/>
  <c r="A80" i="7" s="1"/>
  <c r="A81" i="7" s="1"/>
  <c r="A82" i="7" s="1"/>
  <c r="D72" i="7"/>
  <c r="E72" i="7" s="1"/>
  <c r="F72" i="7" s="1"/>
  <c r="G72" i="7" s="1"/>
  <c r="H72" i="7" s="1"/>
  <c r="I72" i="7" s="1"/>
  <c r="J72" i="7" s="1"/>
  <c r="K72" i="7" s="1"/>
  <c r="L72" i="7" s="1"/>
  <c r="M72" i="7" s="1"/>
  <c r="C72" i="7"/>
  <c r="A62" i="7"/>
  <c r="A63" i="7" s="1"/>
  <c r="A64" i="7" s="1"/>
  <c r="A65" i="7" s="1"/>
  <c r="A66" i="7" s="1"/>
  <c r="A60" i="7"/>
  <c r="A61" i="7" s="1"/>
  <c r="A59" i="7"/>
  <c r="I56" i="7"/>
  <c r="J56" i="7" s="1"/>
  <c r="K56" i="7" s="1"/>
  <c r="L56" i="7" s="1"/>
  <c r="M56" i="7" s="1"/>
  <c r="E56" i="7"/>
  <c r="F56" i="7" s="1"/>
  <c r="G56" i="7" s="1"/>
  <c r="H56" i="7" s="1"/>
  <c r="D56" i="7"/>
  <c r="C56" i="7"/>
  <c r="A45" i="7"/>
  <c r="A46" i="7" s="1"/>
  <c r="A47" i="7" s="1"/>
  <c r="A48" i="7" s="1"/>
  <c r="A49" i="7" s="1"/>
  <c r="A50" i="7" s="1"/>
  <c r="A43" i="7"/>
  <c r="A44" i="7" s="1"/>
  <c r="F40" i="7"/>
  <c r="G40" i="7" s="1"/>
  <c r="H40" i="7" s="1"/>
  <c r="I40" i="7" s="1"/>
  <c r="J40" i="7" s="1"/>
  <c r="K40" i="7" s="1"/>
  <c r="L40" i="7" s="1"/>
  <c r="M40" i="7" s="1"/>
  <c r="C40" i="7"/>
  <c r="D40" i="7" s="1"/>
  <c r="E40" i="7" s="1"/>
  <c r="N34" i="7"/>
  <c r="N33" i="7"/>
  <c r="N32" i="7"/>
  <c r="A28" i="7"/>
  <c r="A29" i="7" s="1"/>
  <c r="A30" i="7" s="1"/>
  <c r="A31" i="7" s="1"/>
  <c r="A32" i="7" s="1"/>
  <c r="A33" i="7" s="1"/>
  <c r="A34" i="7" s="1"/>
  <c r="A27" i="7"/>
  <c r="D24" i="7"/>
  <c r="E24" i="7" s="1"/>
  <c r="F24" i="7" s="1"/>
  <c r="G24" i="7" s="1"/>
  <c r="H24" i="7" s="1"/>
  <c r="I24" i="7" s="1"/>
  <c r="J24" i="7" s="1"/>
  <c r="K24" i="7" s="1"/>
  <c r="L24" i="7" s="1"/>
  <c r="M24" i="7" s="1"/>
  <c r="C24" i="7"/>
  <c r="B19" i="7"/>
  <c r="N18" i="7"/>
  <c r="N17" i="7"/>
  <c r="N16" i="7"/>
  <c r="N15" i="7"/>
  <c r="N14" i="7"/>
  <c r="N13" i="7"/>
  <c r="C11" i="7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B27" i="7" s="1"/>
  <c r="A11" i="7"/>
  <c r="A12" i="7" s="1"/>
  <c r="A13" i="7" s="1"/>
  <c r="A14" i="7" s="1"/>
  <c r="A15" i="7" s="1"/>
  <c r="A16" i="7" s="1"/>
  <c r="A17" i="7" s="1"/>
  <c r="A18" i="7" s="1"/>
  <c r="C10" i="7"/>
  <c r="D10" i="7" s="1"/>
  <c r="E10" i="7" s="1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H72" i="11" l="1"/>
  <c r="L72" i="11"/>
  <c r="D104" i="11"/>
  <c r="H104" i="11"/>
  <c r="L104" i="11"/>
  <c r="B10" i="11"/>
  <c r="E72" i="11"/>
  <c r="I72" i="11"/>
  <c r="M72" i="11"/>
  <c r="E104" i="11"/>
  <c r="I104" i="11"/>
  <c r="M104" i="11"/>
  <c r="M89" i="11"/>
  <c r="M93" i="11" s="1"/>
  <c r="M95" i="11" s="1"/>
  <c r="D136" i="11"/>
  <c r="H136" i="11"/>
  <c r="L136" i="11"/>
  <c r="E57" i="11"/>
  <c r="E61" i="11" s="1"/>
  <c r="G41" i="11"/>
  <c r="N45" i="11"/>
  <c r="G104" i="11"/>
  <c r="G136" i="11"/>
  <c r="L57" i="11"/>
  <c r="L61" i="11" s="1"/>
  <c r="N140" i="11"/>
  <c r="C26" i="11"/>
  <c r="C30" i="11" s="1"/>
  <c r="N38" i="11"/>
  <c r="N46" i="11"/>
  <c r="N83" i="11"/>
  <c r="H57" i="11"/>
  <c r="H61" i="11" s="1"/>
  <c r="G72" i="11"/>
  <c r="C104" i="11"/>
  <c r="K104" i="11"/>
  <c r="M57" i="11"/>
  <c r="M61" i="11" s="1"/>
  <c r="I57" i="11"/>
  <c r="I61" i="11" s="1"/>
  <c r="I121" i="11"/>
  <c r="M121" i="11"/>
  <c r="M125" i="11" s="1"/>
  <c r="B26" i="11"/>
  <c r="B30" i="11" s="1"/>
  <c r="B32" i="11" s="1"/>
  <c r="N78" i="11"/>
  <c r="N110" i="11"/>
  <c r="N142" i="11"/>
  <c r="N115" i="11"/>
  <c r="D72" i="11"/>
  <c r="D35" i="11"/>
  <c r="D66" i="11" s="1"/>
  <c r="D98" i="11" s="1"/>
  <c r="D130" i="11" s="1"/>
  <c r="L35" i="11"/>
  <c r="L66" i="11" s="1"/>
  <c r="L98" i="11" s="1"/>
  <c r="L130" i="11" s="1"/>
  <c r="N133" i="11"/>
  <c r="I89" i="11"/>
  <c r="I93" i="11" s="1"/>
  <c r="E35" i="11"/>
  <c r="E66" i="11" s="1"/>
  <c r="E98" i="11" s="1"/>
  <c r="E130" i="11" s="1"/>
  <c r="N109" i="11"/>
  <c r="D57" i="11"/>
  <c r="D61" i="11" s="1"/>
  <c r="K136" i="11"/>
  <c r="F35" i="11"/>
  <c r="F66" i="11" s="1"/>
  <c r="F98" i="11" s="1"/>
  <c r="F130" i="11" s="1"/>
  <c r="J35" i="11"/>
  <c r="J66" i="11" s="1"/>
  <c r="J98" i="11" s="1"/>
  <c r="J130" i="11" s="1"/>
  <c r="N101" i="11"/>
  <c r="D41" i="11"/>
  <c r="E89" i="11"/>
  <c r="H35" i="11"/>
  <c r="H66" i="11" s="1"/>
  <c r="H98" i="11" s="1"/>
  <c r="H130" i="11" s="1"/>
  <c r="E121" i="11"/>
  <c r="E125" i="11" s="1"/>
  <c r="E127" i="11" s="1"/>
  <c r="N54" i="11"/>
  <c r="C41" i="11"/>
  <c r="K41" i="11"/>
  <c r="N82" i="11"/>
  <c r="I35" i="11"/>
  <c r="I66" i="11" s="1"/>
  <c r="I98" i="11" s="1"/>
  <c r="I130" i="11" s="1"/>
  <c r="N114" i="11"/>
  <c r="N150" i="11"/>
  <c r="C57" i="11"/>
  <c r="C61" i="11" s="1"/>
  <c r="C136" i="11"/>
  <c r="N50" i="11"/>
  <c r="N86" i="11"/>
  <c r="C72" i="11"/>
  <c r="C35" i="11"/>
  <c r="C66" i="11" s="1"/>
  <c r="C98" i="11" s="1"/>
  <c r="C130" i="11" s="1"/>
  <c r="G35" i="11"/>
  <c r="G66" i="11" s="1"/>
  <c r="G98" i="11" s="1"/>
  <c r="G130" i="11" s="1"/>
  <c r="K35" i="11"/>
  <c r="K66" i="11" s="1"/>
  <c r="K98" i="11" s="1"/>
  <c r="K130" i="11" s="1"/>
  <c r="N118" i="11"/>
  <c r="N146" i="11"/>
  <c r="N141" i="11"/>
  <c r="N103" i="11"/>
  <c r="K72" i="11"/>
  <c r="B57" i="11"/>
  <c r="B61" i="11" s="1"/>
  <c r="F57" i="11"/>
  <c r="F61" i="11" s="1"/>
  <c r="J57" i="11"/>
  <c r="J61" i="11" s="1"/>
  <c r="K57" i="11"/>
  <c r="K61" i="11" s="1"/>
  <c r="N147" i="11"/>
  <c r="N51" i="11"/>
  <c r="G57" i="11"/>
  <c r="G61" i="11" s="1"/>
  <c r="N20" i="11"/>
  <c r="D26" i="11"/>
  <c r="D30" i="11" s="1"/>
  <c r="N47" i="11"/>
  <c r="J136" i="11"/>
  <c r="F104" i="11"/>
  <c r="J104" i="11"/>
  <c r="B104" i="11"/>
  <c r="N71" i="11"/>
  <c r="B72" i="11"/>
  <c r="B153" i="11"/>
  <c r="B157" i="11" s="1"/>
  <c r="N135" i="11"/>
  <c r="F136" i="11"/>
  <c r="N132" i="11"/>
  <c r="C144" i="11"/>
  <c r="D144" i="11" s="1"/>
  <c r="E144" i="11" s="1"/>
  <c r="F144" i="11" s="1"/>
  <c r="B136" i="11"/>
  <c r="N139" i="11"/>
  <c r="J121" i="11"/>
  <c r="J125" i="11" s="1"/>
  <c r="F121" i="11"/>
  <c r="F125" i="11" s="1"/>
  <c r="N108" i="11"/>
  <c r="B121" i="11"/>
  <c r="B125" i="11" s="1"/>
  <c r="D121" i="11"/>
  <c r="D125" i="11" s="1"/>
  <c r="H121" i="11"/>
  <c r="H125" i="11" s="1"/>
  <c r="L121" i="11"/>
  <c r="N100" i="11"/>
  <c r="N107" i="11"/>
  <c r="N112" i="11"/>
  <c r="G121" i="11"/>
  <c r="C121" i="11"/>
  <c r="C125" i="11" s="1"/>
  <c r="K121" i="11"/>
  <c r="K125" i="11" s="1"/>
  <c r="N77" i="11"/>
  <c r="J89" i="11"/>
  <c r="J93" i="11" s="1"/>
  <c r="F89" i="11"/>
  <c r="F93" i="11" s="1"/>
  <c r="N76" i="11"/>
  <c r="B89" i="11"/>
  <c r="B93" i="11" s="1"/>
  <c r="J72" i="11"/>
  <c r="F72" i="11"/>
  <c r="N69" i="11"/>
  <c r="D89" i="11"/>
  <c r="D93" i="11" s="1"/>
  <c r="H89" i="11"/>
  <c r="H93" i="11" s="1"/>
  <c r="L89" i="11"/>
  <c r="N68" i="11"/>
  <c r="N80" i="11"/>
  <c r="C89" i="11"/>
  <c r="G89" i="11"/>
  <c r="G93" i="11" s="1"/>
  <c r="K89" i="11"/>
  <c r="K93" i="11" s="1"/>
  <c r="N75" i="11"/>
  <c r="B41" i="11"/>
  <c r="H41" i="11"/>
  <c r="L41" i="11"/>
  <c r="E41" i="11"/>
  <c r="I41" i="11"/>
  <c r="M41" i="11"/>
  <c r="F41" i="11"/>
  <c r="J41" i="11"/>
  <c r="N40" i="11"/>
  <c r="N37" i="11"/>
  <c r="N49" i="11"/>
  <c r="N44" i="11"/>
  <c r="N19" i="11"/>
  <c r="E18" i="11"/>
  <c r="E26" i="11" s="1"/>
  <c r="N23" i="11"/>
  <c r="M10" i="11"/>
  <c r="N14" i="11"/>
  <c r="N16" i="11"/>
  <c r="N15" i="11"/>
  <c r="N17" i="11"/>
  <c r="C10" i="11"/>
  <c r="N7" i="11"/>
  <c r="N13" i="11"/>
  <c r="N6" i="11"/>
  <c r="D6" i="4"/>
  <c r="D10" i="4" s="1"/>
  <c r="C13" i="4"/>
  <c r="E8" i="4"/>
  <c r="C96" i="8"/>
  <c r="E7" i="8"/>
  <c r="D160" i="7"/>
  <c r="G143" i="7"/>
  <c r="J128" i="7"/>
  <c r="J145" i="7" s="1"/>
  <c r="J162" i="7" s="1"/>
  <c r="J144" i="7"/>
  <c r="J161" i="7" s="1"/>
  <c r="D128" i="7"/>
  <c r="D145" i="7" s="1"/>
  <c r="D162" i="7" s="1"/>
  <c r="D144" i="7"/>
  <c r="D161" i="7" s="1"/>
  <c r="C101" i="8"/>
  <c r="D18" i="8"/>
  <c r="C20" i="8"/>
  <c r="E18" i="8"/>
  <c r="K95" i="7"/>
  <c r="L95" i="7"/>
  <c r="C104" i="7"/>
  <c r="N113" i="7"/>
  <c r="N147" i="7"/>
  <c r="N164" i="7"/>
  <c r="N11" i="7"/>
  <c r="D11" i="8"/>
  <c r="D17" i="8"/>
  <c r="D10" i="8"/>
  <c r="H17" i="8"/>
  <c r="H10" i="8"/>
  <c r="H11" i="8"/>
  <c r="C12" i="8"/>
  <c r="C11" i="8"/>
  <c r="G12" i="8"/>
  <c r="G10" i="8"/>
  <c r="F18" i="8"/>
  <c r="F19" i="8"/>
  <c r="F11" i="8"/>
  <c r="E17" i="8"/>
  <c r="F9" i="8"/>
  <c r="C9" i="8"/>
  <c r="G9" i="8"/>
  <c r="F10" i="8"/>
  <c r="E11" i="8"/>
  <c r="D12" i="8"/>
  <c r="H12" i="8"/>
  <c r="C17" i="8"/>
  <c r="G17" i="8"/>
  <c r="E9" i="8"/>
  <c r="E10" i="8"/>
  <c r="F17" i="8"/>
  <c r="D9" i="8"/>
  <c r="H9" i="8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B44" i="7" s="1"/>
  <c r="C45" i="7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B61" i="7" s="1"/>
  <c r="E19" i="7"/>
  <c r="F10" i="7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B43" i="7" s="1"/>
  <c r="N30" i="7"/>
  <c r="D19" i="7"/>
  <c r="N12" i="7"/>
  <c r="N48" i="7"/>
  <c r="C19" i="7"/>
  <c r="N29" i="7"/>
  <c r="N49" i="7"/>
  <c r="N104" i="11" l="1"/>
  <c r="G144" i="11"/>
  <c r="G153" i="11" s="1"/>
  <c r="I125" i="11"/>
  <c r="I127" i="11" s="1"/>
  <c r="L125" i="11"/>
  <c r="L127" i="11" s="1"/>
  <c r="H127" i="11"/>
  <c r="M127" i="11"/>
  <c r="G125" i="11"/>
  <c r="G127" i="11" s="1"/>
  <c r="K127" i="11"/>
  <c r="I95" i="11"/>
  <c r="H95" i="11"/>
  <c r="C93" i="11"/>
  <c r="C95" i="11" s="1"/>
  <c r="L93" i="11"/>
  <c r="L95" i="11" s="1"/>
  <c r="E93" i="11"/>
  <c r="E95" i="11" s="1"/>
  <c r="C127" i="11"/>
  <c r="E30" i="11"/>
  <c r="D63" i="11"/>
  <c r="C153" i="11"/>
  <c r="D95" i="11"/>
  <c r="D153" i="11"/>
  <c r="K63" i="11"/>
  <c r="F127" i="11"/>
  <c r="J95" i="11"/>
  <c r="K95" i="11"/>
  <c r="F95" i="11"/>
  <c r="B95" i="11"/>
  <c r="N72" i="11"/>
  <c r="N57" i="11"/>
  <c r="G63" i="11"/>
  <c r="N136" i="11"/>
  <c r="J127" i="11"/>
  <c r="B159" i="11"/>
  <c r="F153" i="11"/>
  <c r="F157" i="11" s="1"/>
  <c r="E153" i="11"/>
  <c r="E157" i="11" s="1"/>
  <c r="N121" i="11"/>
  <c r="D127" i="11"/>
  <c r="B127" i="11"/>
  <c r="N89" i="11"/>
  <c r="G95" i="11"/>
  <c r="N41" i="11"/>
  <c r="J63" i="11"/>
  <c r="E63" i="11"/>
  <c r="F63" i="11"/>
  <c r="C63" i="11"/>
  <c r="M63" i="11"/>
  <c r="L63" i="11"/>
  <c r="I63" i="11"/>
  <c r="H63" i="11"/>
  <c r="E10" i="11"/>
  <c r="J10" i="11"/>
  <c r="F10" i="11"/>
  <c r="K10" i="11"/>
  <c r="I10" i="11"/>
  <c r="C32" i="11"/>
  <c r="F18" i="11"/>
  <c r="G10" i="11"/>
  <c r="L10" i="11"/>
  <c r="D10" i="11"/>
  <c r="D32" i="11" s="1"/>
  <c r="H10" i="11"/>
  <c r="N9" i="11"/>
  <c r="N10" i="11" s="1"/>
  <c r="E6" i="4"/>
  <c r="E10" i="4" s="1"/>
  <c r="D13" i="4"/>
  <c r="E21" i="4"/>
  <c r="E34" i="4" s="1"/>
  <c r="E47" i="4" s="1"/>
  <c r="E60" i="4" s="1"/>
  <c r="F8" i="4"/>
  <c r="F7" i="8"/>
  <c r="E30" i="8"/>
  <c r="E52" i="8" s="1"/>
  <c r="E96" i="8" s="1"/>
  <c r="C111" i="7"/>
  <c r="L112" i="7"/>
  <c r="L129" i="7" s="1"/>
  <c r="L146" i="7" s="1"/>
  <c r="L163" i="7" s="1"/>
  <c r="B111" i="7"/>
  <c r="K112" i="7"/>
  <c r="K129" i="7" s="1"/>
  <c r="K146" i="7" s="1"/>
  <c r="K163" i="7" s="1"/>
  <c r="J143" i="7"/>
  <c r="G160" i="7"/>
  <c r="C79" i="8"/>
  <c r="C57" i="8"/>
  <c r="D101" i="8"/>
  <c r="D79" i="8"/>
  <c r="F35" i="8"/>
  <c r="O65" i="8"/>
  <c r="N146" i="7"/>
  <c r="D104" i="7"/>
  <c r="N130" i="7"/>
  <c r="N129" i="7"/>
  <c r="N96" i="7"/>
  <c r="N163" i="7"/>
  <c r="N31" i="7"/>
  <c r="O87" i="8"/>
  <c r="O19" i="8"/>
  <c r="O20" i="8"/>
  <c r="O43" i="8"/>
  <c r="O18" i="8"/>
  <c r="H13" i="8"/>
  <c r="H21" i="8" s="1"/>
  <c r="H23" i="8" s="1"/>
  <c r="E13" i="8"/>
  <c r="E21" i="8" s="1"/>
  <c r="E23" i="8" s="1"/>
  <c r="G13" i="8"/>
  <c r="F13" i="8"/>
  <c r="D13" i="8"/>
  <c r="C13" i="8"/>
  <c r="N65" i="7"/>
  <c r="N64" i="7"/>
  <c r="N27" i="7"/>
  <c r="N46" i="7"/>
  <c r="N45" i="7"/>
  <c r="N28" i="7"/>
  <c r="C43" i="7"/>
  <c r="D43" i="7" s="1"/>
  <c r="E43" i="7" s="1"/>
  <c r="F43" i="7" s="1"/>
  <c r="G43" i="7" s="1"/>
  <c r="H43" i="7" s="1"/>
  <c r="I43" i="7" s="1"/>
  <c r="J43" i="7" s="1"/>
  <c r="K43" i="7" s="1"/>
  <c r="L43" i="7" s="1"/>
  <c r="M43" i="7" s="1"/>
  <c r="B59" i="7" s="1"/>
  <c r="C62" i="7"/>
  <c r="D62" i="7" s="1"/>
  <c r="E62" i="7" s="1"/>
  <c r="F62" i="7" s="1"/>
  <c r="G62" i="7" s="1"/>
  <c r="H62" i="7" s="1"/>
  <c r="I62" i="7" s="1"/>
  <c r="J62" i="7" s="1"/>
  <c r="K62" i="7" s="1"/>
  <c r="L62" i="7" s="1"/>
  <c r="M62" i="7" s="1"/>
  <c r="B78" i="7" s="1"/>
  <c r="F19" i="7"/>
  <c r="G10" i="7"/>
  <c r="N50" i="7"/>
  <c r="C61" i="7"/>
  <c r="D61" i="7" s="1"/>
  <c r="E61" i="7" s="1"/>
  <c r="F61" i="7" s="1"/>
  <c r="G61" i="7" s="1"/>
  <c r="H61" i="7" s="1"/>
  <c r="I61" i="7" s="1"/>
  <c r="J61" i="7" s="1"/>
  <c r="K61" i="7" s="1"/>
  <c r="L61" i="7" s="1"/>
  <c r="M61" i="7" s="1"/>
  <c r="B77" i="7" s="1"/>
  <c r="C44" i="7"/>
  <c r="D44" i="7" s="1"/>
  <c r="E44" i="7" s="1"/>
  <c r="F44" i="7" s="1"/>
  <c r="G44" i="7" s="1"/>
  <c r="H44" i="7" s="1"/>
  <c r="I44" i="7" s="1"/>
  <c r="J44" i="7" s="1"/>
  <c r="K44" i="7" s="1"/>
  <c r="L44" i="7" s="1"/>
  <c r="M44" i="7" s="1"/>
  <c r="B60" i="7" s="1"/>
  <c r="F159" i="11" l="1"/>
  <c r="H144" i="11"/>
  <c r="G157" i="11"/>
  <c r="G159" i="11" s="1"/>
  <c r="D157" i="11"/>
  <c r="D159" i="11" s="1"/>
  <c r="C157" i="11"/>
  <c r="C159" i="11" s="1"/>
  <c r="F26" i="11"/>
  <c r="F30" i="11" s="1"/>
  <c r="F32" i="11" s="1"/>
  <c r="E32" i="11"/>
  <c r="E159" i="11"/>
  <c r="N125" i="11"/>
  <c r="N127" i="11" s="1"/>
  <c r="E29" i="12" s="1"/>
  <c r="N93" i="11"/>
  <c r="N95" i="11" s="1"/>
  <c r="D29" i="12" s="1"/>
  <c r="G18" i="11"/>
  <c r="F6" i="4"/>
  <c r="F10" i="4" s="1"/>
  <c r="F13" i="4" s="1"/>
  <c r="E13" i="4"/>
  <c r="F21" i="4"/>
  <c r="F34" i="4" s="1"/>
  <c r="F47" i="4" s="1"/>
  <c r="F60" i="4" s="1"/>
  <c r="G8" i="4"/>
  <c r="G7" i="8"/>
  <c r="F30" i="8"/>
  <c r="F52" i="8" s="1"/>
  <c r="F96" i="8" s="1"/>
  <c r="E111" i="7"/>
  <c r="B128" i="7"/>
  <c r="B145" i="7" s="1"/>
  <c r="B162" i="7" s="1"/>
  <c r="M143" i="7"/>
  <c r="J160" i="7"/>
  <c r="F111" i="7"/>
  <c r="C128" i="7"/>
  <c r="C145" i="7" s="1"/>
  <c r="C162" i="7" s="1"/>
  <c r="E79" i="8"/>
  <c r="G35" i="8"/>
  <c r="E104" i="7"/>
  <c r="N112" i="7"/>
  <c r="N66" i="7"/>
  <c r="N80" i="7"/>
  <c r="N43" i="7"/>
  <c r="N62" i="7"/>
  <c r="N81" i="7"/>
  <c r="F21" i="8"/>
  <c r="F23" i="8" s="1"/>
  <c r="D21" i="8"/>
  <c r="D23" i="8" s="1"/>
  <c r="G21" i="8"/>
  <c r="G23" i="8" s="1"/>
  <c r="C60" i="7"/>
  <c r="D60" i="7" s="1"/>
  <c r="E60" i="7" s="1"/>
  <c r="F60" i="7" s="1"/>
  <c r="G60" i="7" s="1"/>
  <c r="H60" i="7" s="1"/>
  <c r="I60" i="7" s="1"/>
  <c r="J60" i="7" s="1"/>
  <c r="K60" i="7" s="1"/>
  <c r="L60" i="7" s="1"/>
  <c r="M60" i="7" s="1"/>
  <c r="B76" i="7" s="1"/>
  <c r="G19" i="7"/>
  <c r="H10" i="7"/>
  <c r="C77" i="7"/>
  <c r="D77" i="7" s="1"/>
  <c r="E77" i="7" s="1"/>
  <c r="F77" i="7" s="1"/>
  <c r="G77" i="7" s="1"/>
  <c r="H77" i="7" s="1"/>
  <c r="I77" i="7" s="1"/>
  <c r="J77" i="7" s="1"/>
  <c r="K77" i="7" s="1"/>
  <c r="L77" i="7" s="1"/>
  <c r="M77" i="7" s="1"/>
  <c r="C78" i="7"/>
  <c r="D78" i="7" s="1"/>
  <c r="E78" i="7" s="1"/>
  <c r="F78" i="7" s="1"/>
  <c r="G78" i="7" s="1"/>
  <c r="H78" i="7" s="1"/>
  <c r="I78" i="7" s="1"/>
  <c r="J78" i="7" s="1"/>
  <c r="K78" i="7" s="1"/>
  <c r="L78" i="7" s="1"/>
  <c r="M78" i="7" s="1"/>
  <c r="N61" i="7"/>
  <c r="N44" i="7"/>
  <c r="C59" i="7"/>
  <c r="D59" i="7" s="1"/>
  <c r="E59" i="7" s="1"/>
  <c r="F59" i="7" s="1"/>
  <c r="G59" i="7" s="1"/>
  <c r="H59" i="7" s="1"/>
  <c r="I59" i="7" s="1"/>
  <c r="J59" i="7" s="1"/>
  <c r="K59" i="7" s="1"/>
  <c r="L59" i="7" s="1"/>
  <c r="M59" i="7" s="1"/>
  <c r="B75" i="7" s="1"/>
  <c r="N47" i="7"/>
  <c r="I144" i="11" l="1"/>
  <c r="H153" i="11"/>
  <c r="G26" i="11"/>
  <c r="G30" i="11" s="1"/>
  <c r="H18" i="11"/>
  <c r="G6" i="4"/>
  <c r="G10" i="4" s="1"/>
  <c r="G13" i="4"/>
  <c r="H6" i="4"/>
  <c r="H10" i="4" s="1"/>
  <c r="H8" i="4"/>
  <c r="G21" i="4"/>
  <c r="G34" i="4" s="1"/>
  <c r="G47" i="4" s="1"/>
  <c r="G60" i="4" s="1"/>
  <c r="H7" i="8"/>
  <c r="G30" i="8"/>
  <c r="G52" i="8" s="1"/>
  <c r="G96" i="8" s="1"/>
  <c r="I111" i="7"/>
  <c r="F128" i="7"/>
  <c r="F145" i="7" s="1"/>
  <c r="F162" i="7" s="1"/>
  <c r="H111" i="7"/>
  <c r="E128" i="7"/>
  <c r="E145" i="7" s="1"/>
  <c r="M160" i="7"/>
  <c r="D159" i="7"/>
  <c r="G159" i="7" s="1"/>
  <c r="J159" i="7" s="1"/>
  <c r="M159" i="7" s="1"/>
  <c r="E101" i="8"/>
  <c r="F57" i="8"/>
  <c r="H35" i="8"/>
  <c r="F104" i="7"/>
  <c r="N82" i="7"/>
  <c r="N60" i="7"/>
  <c r="N78" i="7"/>
  <c r="C21" i="8"/>
  <c r="C23" i="8" s="1"/>
  <c r="H19" i="7"/>
  <c r="I10" i="7"/>
  <c r="C75" i="7"/>
  <c r="D75" i="7" s="1"/>
  <c r="E75" i="7" s="1"/>
  <c r="F75" i="7" s="1"/>
  <c r="G75" i="7" s="1"/>
  <c r="H75" i="7" s="1"/>
  <c r="I75" i="7" s="1"/>
  <c r="J75" i="7" s="1"/>
  <c r="K75" i="7" s="1"/>
  <c r="L75" i="7" s="1"/>
  <c r="M75" i="7" s="1"/>
  <c r="C79" i="7"/>
  <c r="D79" i="7" s="1"/>
  <c r="E79" i="7" s="1"/>
  <c r="F79" i="7" s="1"/>
  <c r="G79" i="7" s="1"/>
  <c r="H79" i="7" s="1"/>
  <c r="I79" i="7" s="1"/>
  <c r="J79" i="7" s="1"/>
  <c r="K79" i="7" s="1"/>
  <c r="L79" i="7" s="1"/>
  <c r="M79" i="7" s="1"/>
  <c r="N59" i="7"/>
  <c r="N63" i="7"/>
  <c r="N77" i="7"/>
  <c r="C76" i="7"/>
  <c r="D76" i="7" s="1"/>
  <c r="E76" i="7" s="1"/>
  <c r="F76" i="7" s="1"/>
  <c r="G76" i="7" s="1"/>
  <c r="H76" i="7" s="1"/>
  <c r="I76" i="7" s="1"/>
  <c r="J76" i="7" s="1"/>
  <c r="K76" i="7" s="1"/>
  <c r="L76" i="7" s="1"/>
  <c r="M76" i="7" s="1"/>
  <c r="H157" i="11" l="1"/>
  <c r="J144" i="11"/>
  <c r="I153" i="11"/>
  <c r="I157" i="11" s="1"/>
  <c r="H26" i="11"/>
  <c r="H30" i="11" s="1"/>
  <c r="H32" i="11" s="1"/>
  <c r="G32" i="11"/>
  <c r="I18" i="11"/>
  <c r="H13" i="4"/>
  <c r="I6" i="4"/>
  <c r="I10" i="4" s="1"/>
  <c r="I13" i="4" s="1"/>
  <c r="H21" i="4"/>
  <c r="H34" i="4" s="1"/>
  <c r="H47" i="4" s="1"/>
  <c r="H60" i="4" s="1"/>
  <c r="I8" i="4"/>
  <c r="I7" i="8"/>
  <c r="H30" i="8"/>
  <c r="H52" i="8" s="1"/>
  <c r="H96" i="8" s="1"/>
  <c r="L111" i="7"/>
  <c r="I128" i="7"/>
  <c r="I145" i="7" s="1"/>
  <c r="I162" i="7" s="1"/>
  <c r="E162" i="7"/>
  <c r="K111" i="7"/>
  <c r="H128" i="7"/>
  <c r="G57" i="8"/>
  <c r="I35" i="8"/>
  <c r="F79" i="8"/>
  <c r="G104" i="7"/>
  <c r="N76" i="7"/>
  <c r="N75" i="7"/>
  <c r="N79" i="7"/>
  <c r="J10" i="7"/>
  <c r="I19" i="7"/>
  <c r="I159" i="11" l="1"/>
  <c r="K144" i="11"/>
  <c r="J153" i="11"/>
  <c r="J157" i="11" s="1"/>
  <c r="H159" i="11"/>
  <c r="I26" i="11"/>
  <c r="I30" i="11" s="1"/>
  <c r="I32" i="11" s="1"/>
  <c r="J18" i="11"/>
  <c r="J6" i="4"/>
  <c r="J10" i="4" s="1"/>
  <c r="I21" i="4"/>
  <c r="I34" i="4" s="1"/>
  <c r="I47" i="4" s="1"/>
  <c r="I60" i="4" s="1"/>
  <c r="J8" i="4"/>
  <c r="J7" i="8"/>
  <c r="I30" i="8"/>
  <c r="I52" i="8" s="1"/>
  <c r="I96" i="8" s="1"/>
  <c r="B127" i="7"/>
  <c r="K128" i="7"/>
  <c r="K145" i="7" s="1"/>
  <c r="K162" i="7" s="1"/>
  <c r="C127" i="7"/>
  <c r="L128" i="7"/>
  <c r="L145" i="7" s="1"/>
  <c r="L162" i="7" s="1"/>
  <c r="H145" i="7"/>
  <c r="N128" i="7"/>
  <c r="J35" i="8"/>
  <c r="F101" i="8"/>
  <c r="G79" i="8"/>
  <c r="H57" i="8"/>
  <c r="H104" i="7"/>
  <c r="I5" i="8" s="1"/>
  <c r="J19" i="7"/>
  <c r="K10" i="7"/>
  <c r="L144" i="11" l="1"/>
  <c r="K153" i="11"/>
  <c r="J159" i="11"/>
  <c r="J26" i="11"/>
  <c r="J30" i="11" s="1"/>
  <c r="K18" i="11"/>
  <c r="J13" i="4"/>
  <c r="K6" i="4"/>
  <c r="K10" i="4" s="1"/>
  <c r="J21" i="4"/>
  <c r="J34" i="4" s="1"/>
  <c r="J47" i="4" s="1"/>
  <c r="J60" i="4" s="1"/>
  <c r="K8" i="4"/>
  <c r="K7" i="8"/>
  <c r="J30" i="8"/>
  <c r="J52" i="8" s="1"/>
  <c r="J96" i="8" s="1"/>
  <c r="E127" i="7"/>
  <c r="B144" i="7"/>
  <c r="I12" i="8"/>
  <c r="I10" i="8"/>
  <c r="I17" i="8"/>
  <c r="I11" i="8"/>
  <c r="I9" i="8"/>
  <c r="F127" i="7"/>
  <c r="C144" i="7"/>
  <c r="C161" i="7" s="1"/>
  <c r="H162" i="7"/>
  <c r="N162" i="7" s="1"/>
  <c r="N145" i="7"/>
  <c r="O63" i="8"/>
  <c r="O41" i="8"/>
  <c r="K35" i="8"/>
  <c r="H79" i="8"/>
  <c r="H101" i="8"/>
  <c r="G101" i="8"/>
  <c r="I57" i="8"/>
  <c r="I104" i="7"/>
  <c r="J5" i="8" s="1"/>
  <c r="K19" i="7"/>
  <c r="L10" i="7"/>
  <c r="K157" i="11" l="1"/>
  <c r="M144" i="11"/>
  <c r="L153" i="11"/>
  <c r="L157" i="11" s="1"/>
  <c r="K26" i="11"/>
  <c r="K30" i="11" s="1"/>
  <c r="K32" i="11" s="1"/>
  <c r="J32" i="11"/>
  <c r="L18" i="11"/>
  <c r="K13" i="4"/>
  <c r="L6" i="4"/>
  <c r="L10" i="4" s="1"/>
  <c r="K21" i="4"/>
  <c r="K34" i="4" s="1"/>
  <c r="K47" i="4" s="1"/>
  <c r="K60" i="4" s="1"/>
  <c r="L8" i="4"/>
  <c r="L7" i="8"/>
  <c r="K30" i="8"/>
  <c r="K52" i="8" s="1"/>
  <c r="K96" i="8" s="1"/>
  <c r="J12" i="8"/>
  <c r="J10" i="8"/>
  <c r="J17" i="8"/>
  <c r="J21" i="8" s="1"/>
  <c r="J11" i="8"/>
  <c r="J9" i="8"/>
  <c r="I127" i="7"/>
  <c r="F144" i="7"/>
  <c r="F161" i="7" s="1"/>
  <c r="I21" i="8"/>
  <c r="H127" i="7"/>
  <c r="E144" i="7"/>
  <c r="E161" i="7" s="1"/>
  <c r="I13" i="8"/>
  <c r="B161" i="7"/>
  <c r="L35" i="8"/>
  <c r="I79" i="8"/>
  <c r="O78" i="8"/>
  <c r="J57" i="8"/>
  <c r="J104" i="7"/>
  <c r="K5" i="8" s="1"/>
  <c r="L19" i="7"/>
  <c r="M10" i="7"/>
  <c r="N10" i="7" s="1"/>
  <c r="M153" i="11" l="1"/>
  <c r="M157" i="11" s="1"/>
  <c r="N157" i="11" s="1"/>
  <c r="N159" i="11" s="1"/>
  <c r="F29" i="12" s="1"/>
  <c r="N144" i="11"/>
  <c r="L159" i="11"/>
  <c r="K159" i="11"/>
  <c r="L26" i="11"/>
  <c r="L30" i="11" s="1"/>
  <c r="L32" i="11" s="1"/>
  <c r="M18" i="11"/>
  <c r="I23" i="8"/>
  <c r="L13" i="4"/>
  <c r="M6" i="4"/>
  <c r="M10" i="4" s="1"/>
  <c r="O11" i="4"/>
  <c r="L21" i="4"/>
  <c r="L34" i="4" s="1"/>
  <c r="L47" i="4" s="1"/>
  <c r="L60" i="4" s="1"/>
  <c r="M8" i="4"/>
  <c r="J13" i="8"/>
  <c r="M7" i="8"/>
  <c r="L30" i="8"/>
  <c r="L52" i="8" s="1"/>
  <c r="L96" i="8" s="1"/>
  <c r="K10" i="8"/>
  <c r="K11" i="8"/>
  <c r="K12" i="8"/>
  <c r="K9" i="8"/>
  <c r="K17" i="8"/>
  <c r="K21" i="8" s="1"/>
  <c r="J23" i="8"/>
  <c r="K127" i="7"/>
  <c r="H144" i="7"/>
  <c r="L127" i="7"/>
  <c r="I144" i="7"/>
  <c r="I161" i="7" s="1"/>
  <c r="M35" i="8"/>
  <c r="K57" i="8"/>
  <c r="J79" i="8"/>
  <c r="O85" i="8"/>
  <c r="I101" i="8"/>
  <c r="K104" i="7"/>
  <c r="L5" i="8" s="1"/>
  <c r="B26" i="7"/>
  <c r="M19" i="7"/>
  <c r="N19" i="7" s="1"/>
  <c r="N153" i="11" l="1"/>
  <c r="M159" i="11"/>
  <c r="M26" i="11"/>
  <c r="M30" i="11" s="1"/>
  <c r="N18" i="11"/>
  <c r="M13" i="4"/>
  <c r="N6" i="4"/>
  <c r="O12" i="4"/>
  <c r="M21" i="4"/>
  <c r="M34" i="4" s="1"/>
  <c r="M47" i="4" s="1"/>
  <c r="M60" i="4" s="1"/>
  <c r="N8" i="4"/>
  <c r="N21" i="4" s="1"/>
  <c r="N34" i="4" s="1"/>
  <c r="N47" i="4" s="1"/>
  <c r="N60" i="4" s="1"/>
  <c r="N7" i="8"/>
  <c r="N30" i="8" s="1"/>
  <c r="N52" i="8" s="1"/>
  <c r="N96" i="8" s="1"/>
  <c r="M30" i="8"/>
  <c r="M52" i="8" s="1"/>
  <c r="M96" i="8" s="1"/>
  <c r="L11" i="8"/>
  <c r="L12" i="8"/>
  <c r="L9" i="8"/>
  <c r="L17" i="8"/>
  <c r="L10" i="8"/>
  <c r="K144" i="7"/>
  <c r="K161" i="7" s="1"/>
  <c r="B143" i="7"/>
  <c r="L144" i="7"/>
  <c r="L161" i="7" s="1"/>
  <c r="C143" i="7"/>
  <c r="K23" i="8"/>
  <c r="H161" i="7"/>
  <c r="N161" i="7" s="1"/>
  <c r="N144" i="7"/>
  <c r="K13" i="8"/>
  <c r="J101" i="8"/>
  <c r="N35" i="8"/>
  <c r="O100" i="8"/>
  <c r="K79" i="8"/>
  <c r="L57" i="8"/>
  <c r="L104" i="7"/>
  <c r="M5" i="8" s="1"/>
  <c r="C26" i="7"/>
  <c r="B35" i="7"/>
  <c r="N26" i="11" l="1"/>
  <c r="M32" i="11"/>
  <c r="C18" i="4"/>
  <c r="N10" i="4"/>
  <c r="C17" i="4"/>
  <c r="L13" i="8"/>
  <c r="L21" i="8" s="1"/>
  <c r="L23" i="8" s="1"/>
  <c r="E143" i="7"/>
  <c r="B160" i="7"/>
  <c r="C160" i="7"/>
  <c r="F143" i="7"/>
  <c r="M12" i="8"/>
  <c r="M10" i="8"/>
  <c r="M11" i="8"/>
  <c r="M9" i="8"/>
  <c r="M17" i="8"/>
  <c r="M21" i="8" s="1"/>
  <c r="K101" i="8"/>
  <c r="M57" i="8"/>
  <c r="L79" i="8"/>
  <c r="O42" i="8"/>
  <c r="M104" i="7"/>
  <c r="N95" i="7"/>
  <c r="C35" i="7"/>
  <c r="D26" i="7"/>
  <c r="N30" i="11" l="1"/>
  <c r="N32" i="11" s="1"/>
  <c r="B29" i="12" s="1"/>
  <c r="N13" i="4"/>
  <c r="O10" i="4"/>
  <c r="O13" i="4" s="1"/>
  <c r="C19" i="4"/>
  <c r="D18" i="4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I143" i="7"/>
  <c r="F160" i="7"/>
  <c r="M13" i="8"/>
  <c r="M23" i="8" s="1"/>
  <c r="N104" i="7"/>
  <c r="N5" i="8"/>
  <c r="E160" i="7"/>
  <c r="H143" i="7"/>
  <c r="N57" i="8"/>
  <c r="O57" i="8" s="1"/>
  <c r="O64" i="8"/>
  <c r="M79" i="8"/>
  <c r="L101" i="8"/>
  <c r="B120" i="7"/>
  <c r="C28" i="8" s="1"/>
  <c r="D35" i="7"/>
  <c r="E26" i="7"/>
  <c r="C23" i="4" l="1"/>
  <c r="C26" i="4" s="1"/>
  <c r="D17" i="4"/>
  <c r="D19" i="4"/>
  <c r="C35" i="8"/>
  <c r="C34" i="8"/>
  <c r="C40" i="8"/>
  <c r="C44" i="8" s="1"/>
  <c r="C32" i="8"/>
  <c r="C33" i="8"/>
  <c r="K143" i="7"/>
  <c r="H160" i="7"/>
  <c r="L143" i="7"/>
  <c r="I160" i="7"/>
  <c r="N12" i="8"/>
  <c r="O12" i="8" s="1"/>
  <c r="N17" i="8"/>
  <c r="N9" i="8"/>
  <c r="N11" i="8"/>
  <c r="O11" i="8" s="1"/>
  <c r="N10" i="8"/>
  <c r="O10" i="8" s="1"/>
  <c r="O5" i="8"/>
  <c r="M101" i="8"/>
  <c r="N79" i="8"/>
  <c r="O79" i="8" s="1"/>
  <c r="O86" i="8"/>
  <c r="O88" i="8" s="1"/>
  <c r="C120" i="7"/>
  <c r="D28" i="8" s="1"/>
  <c r="E35" i="7"/>
  <c r="F26" i="7"/>
  <c r="D23" i="4" l="1"/>
  <c r="D26" i="4" s="1"/>
  <c r="E17" i="4"/>
  <c r="E19" i="4"/>
  <c r="N13" i="8"/>
  <c r="O9" i="8"/>
  <c r="O13" i="8" s="1"/>
  <c r="L160" i="7"/>
  <c r="C159" i="7"/>
  <c r="F159" i="7" s="1"/>
  <c r="I159" i="7" s="1"/>
  <c r="L159" i="7" s="1"/>
  <c r="C36" i="8"/>
  <c r="C46" i="8" s="1"/>
  <c r="N21" i="8"/>
  <c r="N23" i="8" s="1"/>
  <c r="O23" i="8" s="1"/>
  <c r="O17" i="8"/>
  <c r="O21" i="8" s="1"/>
  <c r="D35" i="8"/>
  <c r="D34" i="8"/>
  <c r="D33" i="8"/>
  <c r="D32" i="8"/>
  <c r="D40" i="8"/>
  <c r="D44" i="8" s="1"/>
  <c r="K160" i="7"/>
  <c r="N160" i="7" s="1"/>
  <c r="B159" i="7"/>
  <c r="E159" i="7" s="1"/>
  <c r="H159" i="7" s="1"/>
  <c r="K159" i="7" s="1"/>
  <c r="N101" i="8"/>
  <c r="O101" i="8" s="1"/>
  <c r="O110" i="8"/>
  <c r="D120" i="7"/>
  <c r="E28" i="8" s="1"/>
  <c r="G26" i="7"/>
  <c r="F35" i="7"/>
  <c r="E23" i="4" l="1"/>
  <c r="E26" i="4" s="1"/>
  <c r="F17" i="4"/>
  <c r="F19" i="4"/>
  <c r="D36" i="8"/>
  <c r="D46" i="8" s="1"/>
  <c r="E35" i="8"/>
  <c r="O35" i="8" s="1"/>
  <c r="E34" i="8"/>
  <c r="E40" i="8"/>
  <c r="E44" i="8" s="1"/>
  <c r="E32" i="8"/>
  <c r="E33" i="8"/>
  <c r="E120" i="7"/>
  <c r="F28" i="8" s="1"/>
  <c r="G35" i="7"/>
  <c r="H26" i="7"/>
  <c r="F23" i="4" l="1"/>
  <c r="F26" i="4" s="1"/>
  <c r="G17" i="4"/>
  <c r="G19" i="4"/>
  <c r="F34" i="8"/>
  <c r="F33" i="8"/>
  <c r="F40" i="8"/>
  <c r="F44" i="8" s="1"/>
  <c r="F32" i="8"/>
  <c r="E36" i="8"/>
  <c r="E46" i="8" s="1"/>
  <c r="F120" i="7"/>
  <c r="G28" i="8" s="1"/>
  <c r="H35" i="7"/>
  <c r="I26" i="7"/>
  <c r="G23" i="4" l="1"/>
  <c r="G26" i="4" s="1"/>
  <c r="H17" i="4"/>
  <c r="H19" i="4"/>
  <c r="G34" i="8"/>
  <c r="G32" i="8"/>
  <c r="G36" i="8" s="1"/>
  <c r="G40" i="8"/>
  <c r="G44" i="8" s="1"/>
  <c r="G33" i="8"/>
  <c r="F36" i="8"/>
  <c r="F46" i="8" s="1"/>
  <c r="G120" i="7"/>
  <c r="H28" i="8" s="1"/>
  <c r="I35" i="7"/>
  <c r="J26" i="7"/>
  <c r="H23" i="4" l="1"/>
  <c r="H26" i="4" s="1"/>
  <c r="I17" i="4"/>
  <c r="I19" i="4"/>
  <c r="G46" i="8"/>
  <c r="H34" i="8"/>
  <c r="H33" i="8"/>
  <c r="H40" i="8"/>
  <c r="H44" i="8" s="1"/>
  <c r="H32" i="8"/>
  <c r="H120" i="7"/>
  <c r="I28" i="8" s="1"/>
  <c r="K26" i="7"/>
  <c r="J35" i="7"/>
  <c r="I23" i="4" l="1"/>
  <c r="I26" i="4" s="1"/>
  <c r="J17" i="4"/>
  <c r="J19" i="4"/>
  <c r="H36" i="8"/>
  <c r="H46" i="8" s="1"/>
  <c r="I34" i="8"/>
  <c r="I40" i="8"/>
  <c r="I44" i="8" s="1"/>
  <c r="I32" i="8"/>
  <c r="I33" i="8"/>
  <c r="I120" i="7"/>
  <c r="J28" i="8" s="1"/>
  <c r="L26" i="7"/>
  <c r="K35" i="7"/>
  <c r="J23" i="4" l="1"/>
  <c r="J26" i="4" s="1"/>
  <c r="K17" i="4"/>
  <c r="K19" i="4"/>
  <c r="I36" i="8"/>
  <c r="I46" i="8" s="1"/>
  <c r="J34" i="8"/>
  <c r="J40" i="8"/>
  <c r="J44" i="8" s="1"/>
  <c r="J32" i="8"/>
  <c r="J33" i="8"/>
  <c r="J120" i="7"/>
  <c r="K28" i="8" s="1"/>
  <c r="L35" i="7"/>
  <c r="M26" i="7"/>
  <c r="K23" i="4" l="1"/>
  <c r="K26" i="4" s="1"/>
  <c r="L17" i="4"/>
  <c r="L19" i="4"/>
  <c r="J36" i="8"/>
  <c r="J46" i="8" s="1"/>
  <c r="K34" i="8"/>
  <c r="K33" i="8"/>
  <c r="K40" i="8"/>
  <c r="K44" i="8" s="1"/>
  <c r="K32" i="8"/>
  <c r="K120" i="7"/>
  <c r="L28" i="8" s="1"/>
  <c r="M35" i="7"/>
  <c r="B42" i="7"/>
  <c r="N26" i="7"/>
  <c r="L23" i="4" l="1"/>
  <c r="L26" i="4" s="1"/>
  <c r="M17" i="4"/>
  <c r="M19" i="4"/>
  <c r="L34" i="8"/>
  <c r="L40" i="8"/>
  <c r="L44" i="8" s="1"/>
  <c r="L33" i="8"/>
  <c r="L32" i="8"/>
  <c r="K36" i="8"/>
  <c r="K46" i="8" s="1"/>
  <c r="L120" i="7"/>
  <c r="M28" i="8" s="1"/>
  <c r="N35" i="7"/>
  <c r="B51" i="7"/>
  <c r="C42" i="7"/>
  <c r="M23" i="4" l="1"/>
  <c r="N17" i="4"/>
  <c r="L36" i="8"/>
  <c r="L46" i="8" s="1"/>
  <c r="M34" i="8"/>
  <c r="M40" i="8"/>
  <c r="M44" i="8" s="1"/>
  <c r="M33" i="8"/>
  <c r="M32" i="8"/>
  <c r="M120" i="7"/>
  <c r="N111" i="7"/>
  <c r="C51" i="7"/>
  <c r="D42" i="7"/>
  <c r="N19" i="4" l="1"/>
  <c r="M26" i="4"/>
  <c r="M36" i="8"/>
  <c r="M46" i="8" s="1"/>
  <c r="N120" i="7"/>
  <c r="N28" i="8"/>
  <c r="B136" i="7"/>
  <c r="C50" i="8" s="1"/>
  <c r="D51" i="7"/>
  <c r="E42" i="7"/>
  <c r="C30" i="4" l="1"/>
  <c r="C31" i="4"/>
  <c r="D31" i="4" s="1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N23" i="4"/>
  <c r="C56" i="8"/>
  <c r="C55" i="8"/>
  <c r="C62" i="8"/>
  <c r="C66" i="8" s="1"/>
  <c r="C54" i="8"/>
  <c r="N34" i="8"/>
  <c r="O34" i="8" s="1"/>
  <c r="N32" i="8"/>
  <c r="N40" i="8"/>
  <c r="N33" i="8"/>
  <c r="O33" i="8" s="1"/>
  <c r="O28" i="8"/>
  <c r="C136" i="7"/>
  <c r="D50" i="8" s="1"/>
  <c r="E51" i="7"/>
  <c r="F42" i="7"/>
  <c r="N26" i="4" l="1"/>
  <c r="O23" i="4"/>
  <c r="O26" i="4" s="1"/>
  <c r="C32" i="4"/>
  <c r="C58" i="8"/>
  <c r="C68" i="8" s="1"/>
  <c r="N44" i="8"/>
  <c r="O40" i="8"/>
  <c r="O44" i="8" s="1"/>
  <c r="D56" i="8"/>
  <c r="D55" i="8"/>
  <c r="D54" i="8"/>
  <c r="D62" i="8"/>
  <c r="D66" i="8" s="1"/>
  <c r="N36" i="8"/>
  <c r="N46" i="8" s="1"/>
  <c r="O46" i="8" s="1"/>
  <c r="O32" i="8"/>
  <c r="O36" i="8" s="1"/>
  <c r="D136" i="7"/>
  <c r="E50" i="8" s="1"/>
  <c r="F51" i="7"/>
  <c r="G42" i="7"/>
  <c r="D30" i="4" l="1"/>
  <c r="C36" i="4"/>
  <c r="C39" i="4" s="1"/>
  <c r="D58" i="8"/>
  <c r="E56" i="8"/>
  <c r="O56" i="8" s="1"/>
  <c r="E55" i="8"/>
  <c r="E62" i="8"/>
  <c r="E66" i="8" s="1"/>
  <c r="E54" i="8"/>
  <c r="D68" i="8"/>
  <c r="E136" i="7"/>
  <c r="F50" i="8" s="1"/>
  <c r="G51" i="7"/>
  <c r="H42" i="7"/>
  <c r="D32" i="4" l="1"/>
  <c r="E58" i="8"/>
  <c r="E68" i="8" s="1"/>
  <c r="F55" i="8"/>
  <c r="F62" i="8"/>
  <c r="F66" i="8" s="1"/>
  <c r="F54" i="8"/>
  <c r="F136" i="7"/>
  <c r="G50" i="8" s="1"/>
  <c r="H51" i="7"/>
  <c r="I42" i="7"/>
  <c r="E30" i="4" l="1"/>
  <c r="D36" i="4"/>
  <c r="D39" i="4" s="1"/>
  <c r="F58" i="8"/>
  <c r="F68" i="8" s="1"/>
  <c r="G55" i="8"/>
  <c r="G54" i="8"/>
  <c r="G58" i="8" s="1"/>
  <c r="G62" i="8"/>
  <c r="G66" i="8" s="1"/>
  <c r="G136" i="7"/>
  <c r="H50" i="8" s="1"/>
  <c r="I51" i="7"/>
  <c r="J42" i="7"/>
  <c r="G68" i="8" l="1"/>
  <c r="E32" i="4"/>
  <c r="H62" i="8"/>
  <c r="H66" i="8" s="1"/>
  <c r="H55" i="8"/>
  <c r="H54" i="8"/>
  <c r="H58" i="8" s="1"/>
  <c r="H136" i="7"/>
  <c r="I50" i="8" s="1"/>
  <c r="J51" i="7"/>
  <c r="K42" i="7"/>
  <c r="E36" i="4" l="1"/>
  <c r="E39" i="4" s="1"/>
  <c r="F30" i="4"/>
  <c r="H68" i="8"/>
  <c r="I55" i="8"/>
  <c r="I54" i="8"/>
  <c r="I62" i="8"/>
  <c r="I66" i="8" s="1"/>
  <c r="I136" i="7"/>
  <c r="J50" i="8" s="1"/>
  <c r="K51" i="7"/>
  <c r="L42" i="7"/>
  <c r="F32" i="4" l="1"/>
  <c r="I58" i="8"/>
  <c r="I68" i="8" s="1"/>
  <c r="J55" i="8"/>
  <c r="J62" i="8"/>
  <c r="J66" i="8" s="1"/>
  <c r="J54" i="8"/>
  <c r="J136" i="7"/>
  <c r="K50" i="8" s="1"/>
  <c r="L51" i="7"/>
  <c r="M42" i="7"/>
  <c r="F36" i="4" l="1"/>
  <c r="F39" i="4" s="1"/>
  <c r="G30" i="4"/>
  <c r="J58" i="8"/>
  <c r="J68" i="8" s="1"/>
  <c r="K55" i="8"/>
  <c r="K54" i="8"/>
  <c r="K62" i="8"/>
  <c r="K66" i="8" s="1"/>
  <c r="K136" i="7"/>
  <c r="L50" i="8" s="1"/>
  <c r="B58" i="7"/>
  <c r="M51" i="7"/>
  <c r="N42" i="7"/>
  <c r="G32" i="4" l="1"/>
  <c r="K58" i="8"/>
  <c r="L54" i="8"/>
  <c r="L62" i="8"/>
  <c r="L66" i="8" s="1"/>
  <c r="L55" i="8"/>
  <c r="K68" i="8"/>
  <c r="L136" i="7"/>
  <c r="M50" i="8" s="1"/>
  <c r="N51" i="7"/>
  <c r="B67" i="7"/>
  <c r="C58" i="7"/>
  <c r="G36" i="4" l="1"/>
  <c r="H30" i="4"/>
  <c r="M62" i="8"/>
  <c r="M66" i="8" s="1"/>
  <c r="M55" i="8"/>
  <c r="M54" i="8"/>
  <c r="L58" i="8"/>
  <c r="L68" i="8" s="1"/>
  <c r="M136" i="7"/>
  <c r="N127" i="7"/>
  <c r="C67" i="7"/>
  <c r="D58" i="7"/>
  <c r="H32" i="4" l="1"/>
  <c r="G39" i="4"/>
  <c r="M58" i="8"/>
  <c r="M68" i="8" s="1"/>
  <c r="N136" i="7"/>
  <c r="N50" i="8"/>
  <c r="B152" i="7"/>
  <c r="C72" i="8" s="1"/>
  <c r="D67" i="7"/>
  <c r="E58" i="7"/>
  <c r="H36" i="4" l="1"/>
  <c r="I30" i="4"/>
  <c r="C84" i="8"/>
  <c r="C88" i="8" s="1"/>
  <c r="C77" i="8"/>
  <c r="C76" i="8"/>
  <c r="C80" i="8" s="1"/>
  <c r="N54" i="8"/>
  <c r="N62" i="8"/>
  <c r="O50" i="8"/>
  <c r="N55" i="8"/>
  <c r="O55" i="8" s="1"/>
  <c r="C152" i="7"/>
  <c r="D72" i="8" s="1"/>
  <c r="E67" i="7"/>
  <c r="F58" i="7"/>
  <c r="I32" i="4" l="1"/>
  <c r="H39" i="4"/>
  <c r="C90" i="8"/>
  <c r="D84" i="8"/>
  <c r="D88" i="8" s="1"/>
  <c r="D76" i="8"/>
  <c r="D77" i="8"/>
  <c r="O54" i="8"/>
  <c r="O58" i="8" s="1"/>
  <c r="N58" i="8"/>
  <c r="N66" i="8"/>
  <c r="O62" i="8"/>
  <c r="O66" i="8" s="1"/>
  <c r="D152" i="7"/>
  <c r="E72" i="8" s="1"/>
  <c r="F67" i="7"/>
  <c r="G58" i="7"/>
  <c r="I36" i="4" l="1"/>
  <c r="J30" i="4"/>
  <c r="E84" i="8"/>
  <c r="E88" i="8" s="1"/>
  <c r="E76" i="8"/>
  <c r="E77" i="8"/>
  <c r="D80" i="8"/>
  <c r="D90" i="8" s="1"/>
  <c r="N68" i="8"/>
  <c r="O68" i="8" s="1"/>
  <c r="E152" i="7"/>
  <c r="F72" i="8" s="1"/>
  <c r="G67" i="7"/>
  <c r="H58" i="7"/>
  <c r="J32" i="4" l="1"/>
  <c r="I39" i="4"/>
  <c r="F84" i="8"/>
  <c r="F88" i="8" s="1"/>
  <c r="F77" i="8"/>
  <c r="F76" i="8"/>
  <c r="E80" i="8"/>
  <c r="E90" i="8" s="1"/>
  <c r="F152" i="7"/>
  <c r="G72" i="8" s="1"/>
  <c r="H67" i="7"/>
  <c r="I58" i="7"/>
  <c r="J36" i="4" l="1"/>
  <c r="K30" i="4"/>
  <c r="F80" i="8"/>
  <c r="F90" i="8" s="1"/>
  <c r="G84" i="8"/>
  <c r="G88" i="8" s="1"/>
  <c r="G77" i="8"/>
  <c r="G76" i="8"/>
  <c r="G80" i="8" s="1"/>
  <c r="G90" i="8" s="1"/>
  <c r="G152" i="7"/>
  <c r="H72" i="8" s="1"/>
  <c r="I67" i="7"/>
  <c r="J58" i="7"/>
  <c r="K32" i="4" l="1"/>
  <c r="J39" i="4"/>
  <c r="H84" i="8"/>
  <c r="H88" i="8" s="1"/>
  <c r="H77" i="8"/>
  <c r="H76" i="8"/>
  <c r="H80" i="8" s="1"/>
  <c r="H152" i="7"/>
  <c r="I72" i="8" s="1"/>
  <c r="J67" i="7"/>
  <c r="K58" i="7"/>
  <c r="K36" i="4" l="1"/>
  <c r="L30" i="4"/>
  <c r="H90" i="8"/>
  <c r="I84" i="8"/>
  <c r="I88" i="8" s="1"/>
  <c r="I77" i="8"/>
  <c r="I76" i="8"/>
  <c r="I152" i="7"/>
  <c r="J72" i="8" s="1"/>
  <c r="K67" i="7"/>
  <c r="L58" i="7"/>
  <c r="L32" i="4" l="1"/>
  <c r="K39" i="4"/>
  <c r="I80" i="8"/>
  <c r="I90" i="8" s="1"/>
  <c r="J84" i="8"/>
  <c r="J88" i="8" s="1"/>
  <c r="J76" i="8"/>
  <c r="J77" i="8"/>
  <c r="J152" i="7"/>
  <c r="K72" i="8" s="1"/>
  <c r="L67" i="7"/>
  <c r="M58" i="7"/>
  <c r="L36" i="4" l="1"/>
  <c r="L39" i="4" s="1"/>
  <c r="M30" i="4"/>
  <c r="K84" i="8"/>
  <c r="K88" i="8" s="1"/>
  <c r="K77" i="8"/>
  <c r="K76" i="8"/>
  <c r="J80" i="8"/>
  <c r="J90" i="8" s="1"/>
  <c r="K152" i="7"/>
  <c r="L72" i="8" s="1"/>
  <c r="B74" i="7"/>
  <c r="M67" i="7"/>
  <c r="N58" i="7"/>
  <c r="M32" i="4" l="1"/>
  <c r="K80" i="8"/>
  <c r="K90" i="8" s="1"/>
  <c r="L84" i="8"/>
  <c r="L88" i="8" s="1"/>
  <c r="L77" i="8"/>
  <c r="L76" i="8"/>
  <c r="L80" i="8" s="1"/>
  <c r="L152" i="7"/>
  <c r="M72" i="8" s="1"/>
  <c r="N67" i="7"/>
  <c r="B83" i="7"/>
  <c r="C74" i="7"/>
  <c r="L90" i="8" l="1"/>
  <c r="M36" i="4"/>
  <c r="M39" i="4" s="1"/>
  <c r="N30" i="4"/>
  <c r="M84" i="8"/>
  <c r="M88" i="8" s="1"/>
  <c r="M77" i="8"/>
  <c r="M76" i="8"/>
  <c r="M80" i="8" s="1"/>
  <c r="M152" i="7"/>
  <c r="N143" i="7"/>
  <c r="C83" i="7"/>
  <c r="D74" i="7"/>
  <c r="O38" i="4" l="1"/>
  <c r="N32" i="4"/>
  <c r="M90" i="8"/>
  <c r="N152" i="7"/>
  <c r="N72" i="8"/>
  <c r="B168" i="7"/>
  <c r="C94" i="8" s="1"/>
  <c r="D83" i="7"/>
  <c r="E74" i="7"/>
  <c r="N36" i="4" l="1"/>
  <c r="C43" i="4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C106" i="8"/>
  <c r="C110" i="8" s="1"/>
  <c r="C98" i="8"/>
  <c r="C99" i="8"/>
  <c r="N84" i="8"/>
  <c r="N88" i="8" s="1"/>
  <c r="N77" i="8"/>
  <c r="O77" i="8" s="1"/>
  <c r="N76" i="8"/>
  <c r="O72" i="8"/>
  <c r="C168" i="7"/>
  <c r="D94" i="8" s="1"/>
  <c r="E83" i="7"/>
  <c r="F74" i="7"/>
  <c r="C45" i="4" l="1"/>
  <c r="N39" i="4"/>
  <c r="O36" i="4"/>
  <c r="O39" i="4" s="1"/>
  <c r="D106" i="8"/>
  <c r="D110" i="8" s="1"/>
  <c r="D99" i="8"/>
  <c r="D98" i="8"/>
  <c r="N80" i="8"/>
  <c r="N90" i="8" s="1"/>
  <c r="O90" i="8" s="1"/>
  <c r="O76" i="8"/>
  <c r="O80" i="8" s="1"/>
  <c r="C102" i="8"/>
  <c r="C112" i="8" s="1"/>
  <c r="D168" i="7"/>
  <c r="E94" i="8" s="1"/>
  <c r="F83" i="7"/>
  <c r="G74" i="7"/>
  <c r="D43" i="4" l="1"/>
  <c r="C49" i="4"/>
  <c r="D102" i="8"/>
  <c r="D112" i="8" s="1"/>
  <c r="E106" i="8"/>
  <c r="E110" i="8" s="1"/>
  <c r="E98" i="8"/>
  <c r="E99" i="8"/>
  <c r="E168" i="7"/>
  <c r="F94" i="8" s="1"/>
  <c r="G83" i="7"/>
  <c r="H74" i="7"/>
  <c r="C52" i="4" l="1"/>
  <c r="D45" i="4"/>
  <c r="F106" i="8"/>
  <c r="F110" i="8" s="1"/>
  <c r="F99" i="8"/>
  <c r="F98" i="8"/>
  <c r="E102" i="8"/>
  <c r="E112" i="8" s="1"/>
  <c r="F168" i="7"/>
  <c r="G94" i="8" s="1"/>
  <c r="H83" i="7"/>
  <c r="I74" i="7"/>
  <c r="E43" i="4" l="1"/>
  <c r="D49" i="4"/>
  <c r="F102" i="8"/>
  <c r="F112" i="8" s="1"/>
  <c r="G106" i="8"/>
  <c r="G110" i="8" s="1"/>
  <c r="G98" i="8"/>
  <c r="G99" i="8"/>
  <c r="G168" i="7"/>
  <c r="H94" i="8" s="1"/>
  <c r="I83" i="7"/>
  <c r="J74" i="7"/>
  <c r="D52" i="4" l="1"/>
  <c r="E45" i="4"/>
  <c r="H106" i="8"/>
  <c r="H110" i="8" s="1"/>
  <c r="H98" i="8"/>
  <c r="H99" i="8"/>
  <c r="G102" i="8"/>
  <c r="G112" i="8" s="1"/>
  <c r="H168" i="7"/>
  <c r="I94" i="8" s="1"/>
  <c r="J83" i="7"/>
  <c r="K74" i="7"/>
  <c r="F43" i="4" l="1"/>
  <c r="E49" i="4"/>
  <c r="H102" i="8"/>
  <c r="H112" i="8" s="1"/>
  <c r="I106" i="8"/>
  <c r="I110" i="8" s="1"/>
  <c r="I99" i="8"/>
  <c r="I98" i="8"/>
  <c r="I168" i="7"/>
  <c r="J94" i="8" s="1"/>
  <c r="K83" i="7"/>
  <c r="L74" i="7"/>
  <c r="E52" i="4" l="1"/>
  <c r="F45" i="4"/>
  <c r="I102" i="8"/>
  <c r="I112" i="8" s="1"/>
  <c r="J106" i="8"/>
  <c r="J110" i="8" s="1"/>
  <c r="J98" i="8"/>
  <c r="J99" i="8"/>
  <c r="J168" i="7"/>
  <c r="K94" i="8" s="1"/>
  <c r="L83" i="7"/>
  <c r="M74" i="7"/>
  <c r="G43" i="4" l="1"/>
  <c r="F49" i="4"/>
  <c r="J102" i="8"/>
  <c r="J112" i="8" s="1"/>
  <c r="K106" i="8"/>
  <c r="K110" i="8" s="1"/>
  <c r="K99" i="8"/>
  <c r="K98" i="8"/>
  <c r="K168" i="7"/>
  <c r="L94" i="8" s="1"/>
  <c r="M83" i="7"/>
  <c r="N74" i="7"/>
  <c r="F52" i="4" l="1"/>
  <c r="G45" i="4"/>
  <c r="K102" i="8"/>
  <c r="K112" i="8" s="1"/>
  <c r="L106" i="8"/>
  <c r="L110" i="8" s="1"/>
  <c r="L99" i="8"/>
  <c r="L98" i="8"/>
  <c r="L102" i="8" s="1"/>
  <c r="L168" i="7"/>
  <c r="M94" i="8" s="1"/>
  <c r="N83" i="7"/>
  <c r="H43" i="4" l="1"/>
  <c r="G49" i="4"/>
  <c r="L112" i="8"/>
  <c r="M106" i="8"/>
  <c r="M110" i="8" s="1"/>
  <c r="M99" i="8"/>
  <c r="M98" i="8"/>
  <c r="M102" i="8" s="1"/>
  <c r="M168" i="7"/>
  <c r="N159" i="7"/>
  <c r="M112" i="8" l="1"/>
  <c r="G52" i="4"/>
  <c r="H45" i="4"/>
  <c r="N168" i="7"/>
  <c r="N94" i="8"/>
  <c r="I43" i="4" l="1"/>
  <c r="H49" i="4"/>
  <c r="H52" i="4" s="1"/>
  <c r="N106" i="8"/>
  <c r="N110" i="8" s="1"/>
  <c r="N99" i="8"/>
  <c r="O99" i="8" s="1"/>
  <c r="N98" i="8"/>
  <c r="O94" i="8"/>
  <c r="I45" i="4" l="1"/>
  <c r="N102" i="8"/>
  <c r="N112" i="8" s="1"/>
  <c r="O112" i="8" s="1"/>
  <c r="O98" i="8"/>
  <c r="O102" i="8" s="1"/>
  <c r="J43" i="4" l="1"/>
  <c r="I49" i="4"/>
  <c r="I52" i="4" s="1"/>
  <c r="J45" i="4" l="1"/>
  <c r="K43" i="4" l="1"/>
  <c r="J49" i="4"/>
  <c r="J52" i="4" s="1"/>
  <c r="K45" i="4" l="1"/>
  <c r="L43" i="4" l="1"/>
  <c r="K49" i="4"/>
  <c r="K52" i="4" s="1"/>
  <c r="L45" i="4" l="1"/>
  <c r="M43" i="4" l="1"/>
  <c r="L49" i="4"/>
  <c r="L52" i="4" s="1"/>
  <c r="M45" i="4" l="1"/>
  <c r="N43" i="4" l="1"/>
  <c r="M49" i="4"/>
  <c r="M52" i="4" s="1"/>
  <c r="O51" i="4" l="1"/>
  <c r="N45" i="4"/>
  <c r="C56" i="4"/>
  <c r="C57" i="4" l="1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N49" i="4"/>
  <c r="N52" i="4" l="1"/>
  <c r="O49" i="4"/>
  <c r="O52" i="4" s="1"/>
  <c r="C58" i="4"/>
  <c r="D56" i="4" l="1"/>
  <c r="D58" i="4" s="1"/>
  <c r="C62" i="4"/>
  <c r="C65" i="4" l="1"/>
  <c r="E56" i="4"/>
  <c r="E58" i="4" s="1"/>
  <c r="D62" i="4"/>
  <c r="D65" i="4" s="1"/>
  <c r="F56" i="4" l="1"/>
  <c r="F58" i="4" s="1"/>
  <c r="E62" i="4"/>
  <c r="E65" i="4" s="1"/>
  <c r="G56" i="4" l="1"/>
  <c r="G58" i="4" s="1"/>
  <c r="F62" i="4"/>
  <c r="F65" i="4" s="1"/>
  <c r="H56" i="4" l="1"/>
  <c r="H58" i="4" s="1"/>
  <c r="G62" i="4"/>
  <c r="G65" i="4" s="1"/>
  <c r="I56" i="4" l="1"/>
  <c r="I58" i="4" s="1"/>
  <c r="H62" i="4"/>
  <c r="H65" i="4" s="1"/>
  <c r="J56" i="4" l="1"/>
  <c r="J58" i="4" s="1"/>
  <c r="I62" i="4"/>
  <c r="I65" i="4" s="1"/>
  <c r="K56" i="4" l="1"/>
  <c r="K58" i="4" s="1"/>
  <c r="J62" i="4"/>
  <c r="J65" i="4" s="1"/>
  <c r="L56" i="4" l="1"/>
  <c r="L58" i="4" s="1"/>
  <c r="K62" i="4"/>
  <c r="K65" i="4" s="1"/>
  <c r="M56" i="4" l="1"/>
  <c r="M58" i="4" s="1"/>
  <c r="L62" i="4"/>
  <c r="L65" i="4" s="1"/>
  <c r="N56" i="4" l="1"/>
  <c r="N58" i="4" s="1"/>
  <c r="N62" i="4" s="1"/>
  <c r="M62" i="4"/>
  <c r="M65" i="4" s="1"/>
  <c r="N65" i="4" l="1"/>
  <c r="O62" i="4"/>
  <c r="O65" i="4" s="1"/>
  <c r="N61" i="11"/>
  <c r="N63" i="11" s="1"/>
  <c r="C29" i="12" s="1"/>
  <c r="B63" i="11"/>
</calcChain>
</file>

<file path=xl/sharedStrings.xml><?xml version="1.0" encoding="utf-8"?>
<sst xmlns="http://schemas.openxmlformats.org/spreadsheetml/2006/main" count="382" uniqueCount="91">
  <si>
    <t>TOTAL</t>
  </si>
  <si>
    <t>Wholesaler</t>
  </si>
  <si>
    <t>Redemptions</t>
  </si>
  <si>
    <t>Net Income</t>
  </si>
  <si>
    <t>Year One</t>
  </si>
  <si>
    <t>Year Two</t>
  </si>
  <si>
    <t>Year Three</t>
  </si>
  <si>
    <t>Year Four</t>
  </si>
  <si>
    <t>Year Five</t>
  </si>
  <si>
    <t>First 12 Months</t>
  </si>
  <si>
    <t>Increase per Month per Wholesaler</t>
  </si>
  <si>
    <t>Months 13-24</t>
  </si>
  <si>
    <t>Months 25-36</t>
  </si>
  <si>
    <t>Months 37-48</t>
  </si>
  <si>
    <t>Months 49-60</t>
  </si>
  <si>
    <t># of trusts ===&gt;</t>
  </si>
  <si>
    <t>Assets Raised ===&gt;</t>
  </si>
  <si>
    <t>Month ===&gt;</t>
  </si>
  <si>
    <t>UIT Specific Inflow</t>
  </si>
  <si>
    <t>Creation &amp; Development Fee (50 bps)</t>
  </si>
  <si>
    <t>Deferred Sales Charge (225 bps)</t>
  </si>
  <si>
    <t>Organizational Costs (50 bps)</t>
  </si>
  <si>
    <t>Operating Expenses (25 bps)</t>
  </si>
  <si>
    <t>Total Inflow</t>
  </si>
  <si>
    <t>UIT Specific Outflow</t>
  </si>
  <si>
    <t>Technology (CapeLogic)</t>
  </si>
  <si>
    <t>Comp to Registered Rep (200 basis points)</t>
  </si>
  <si>
    <t>Org Cost Reimbursement (45k per Trust)</t>
  </si>
  <si>
    <t>Op Expense Reimbursement (20k per Trust)</t>
  </si>
  <si>
    <t>Total Expenses</t>
  </si>
  <si>
    <t>Inflow</t>
  </si>
  <si>
    <t>Total Revenues / Reimbursement</t>
  </si>
  <si>
    <t>Outflow</t>
  </si>
  <si>
    <t>`</t>
  </si>
  <si>
    <t>Comp to Registered Rep - DSC (200 basis points)</t>
  </si>
  <si>
    <t>UNIT INVESTMENT TRUSTS</t>
  </si>
  <si>
    <t>Increase per Quarter per Wholesaler</t>
  </si>
  <si>
    <t>First UIT (Income Trends)</t>
  </si>
  <si>
    <t>Add: Grail</t>
  </si>
  <si>
    <t>Blue Sky (40k per Trust - can be paid by Org Costs)</t>
  </si>
  <si>
    <r>
      <rPr>
        <b/>
        <sz val="14"/>
        <color theme="1"/>
        <rFont val="Calibri"/>
        <family val="2"/>
        <scheme val="minor"/>
      </rPr>
      <t>UIT FORECAST</t>
    </r>
    <r>
      <rPr>
        <sz val="11"/>
        <color theme="1"/>
        <rFont val="Calibri"/>
        <family val="2"/>
        <scheme val="minor"/>
      </rPr>
      <t xml:space="preserve"> - First trust to be released July of 2022</t>
    </r>
  </si>
  <si>
    <t>Add Large Cap UIT</t>
  </si>
  <si>
    <t>Net Earnings from Unit Investment Trusts</t>
  </si>
  <si>
    <r>
      <rPr>
        <b/>
        <sz val="14"/>
        <color theme="1"/>
        <rFont val="Calibri"/>
        <family val="2"/>
        <scheme val="minor"/>
      </rPr>
      <t>MUTUAL FUND FORECAST</t>
    </r>
    <r>
      <rPr>
        <sz val="11"/>
        <color theme="1"/>
        <rFont val="Calibri"/>
        <family val="2"/>
        <scheme val="minor"/>
      </rPr>
      <t xml:space="preserve"> - First trust to be released July of 2022</t>
    </r>
  </si>
  <si>
    <t>Mutual Fund Inflow</t>
  </si>
  <si>
    <t>Management Fees</t>
  </si>
  <si>
    <t>Gross Fund AUM</t>
  </si>
  <si>
    <t>Net AUM</t>
  </si>
  <si>
    <r>
      <t>Redemptions (</t>
    </r>
    <r>
      <rPr>
        <sz val="8"/>
        <color theme="1"/>
        <rFont val="Calibri"/>
        <family val="2"/>
        <scheme val="minor"/>
      </rPr>
      <t>assume 15% of prior year ending AUM</t>
    </r>
    <r>
      <rPr>
        <sz val="11"/>
        <color theme="1"/>
        <rFont val="Calibri"/>
        <family val="2"/>
        <scheme val="minor"/>
      </rPr>
      <t>)</t>
    </r>
  </si>
  <si>
    <r>
      <t>Underwriter Fees</t>
    </r>
    <r>
      <rPr>
        <sz val="8"/>
        <color theme="1"/>
        <rFont val="Calibri"/>
        <family val="2"/>
        <scheme val="minor"/>
      </rPr>
      <t xml:space="preserve"> (average 50 bps on 1/3 new AUM)</t>
    </r>
  </si>
  <si>
    <r>
      <t>12b-1 Fees</t>
    </r>
    <r>
      <rPr>
        <sz val="8"/>
        <color theme="1"/>
        <rFont val="Calibri"/>
        <family val="2"/>
        <scheme val="minor"/>
      </rPr>
      <t xml:space="preserve"> (average = 75 bps of 1/3 AUM)</t>
    </r>
  </si>
  <si>
    <t>MUTUAL FUNDS &amp; EXCHANGE TRADED FUNDS</t>
  </si>
  <si>
    <t>CAPSTONE PLAN</t>
  </si>
  <si>
    <t>Mutual Fund Net</t>
  </si>
  <si>
    <t>Unit Investment Trust Net</t>
  </si>
  <si>
    <t>ETF Net</t>
  </si>
  <si>
    <t>Revenues</t>
  </si>
  <si>
    <t>Total Revenues</t>
  </si>
  <si>
    <t>Costs</t>
  </si>
  <si>
    <t>Mutual Fund Wholesalers - Base</t>
  </si>
  <si>
    <t>Mutual Fund Wholesalers - Commission</t>
  </si>
  <si>
    <t>UIT Wholesalers - Base</t>
  </si>
  <si>
    <t>UIT Wholesalers - Commission</t>
  </si>
  <si>
    <t>Administration</t>
  </si>
  <si>
    <t>Gonsalves</t>
  </si>
  <si>
    <t>Office Space</t>
  </si>
  <si>
    <t>Compliance/Operations (1099)</t>
  </si>
  <si>
    <t>Social Media Marketing Consutant (1099)</t>
  </si>
  <si>
    <t>Social Media Platform Costs</t>
  </si>
  <si>
    <t>CRM | Sales Tracking | Marketing Software</t>
  </si>
  <si>
    <t>Payroll Taxes</t>
  </si>
  <si>
    <t>Health Insurance</t>
  </si>
  <si>
    <t>Miscellaneous</t>
  </si>
  <si>
    <t>Trading</t>
  </si>
  <si>
    <t>Relationship/Sales Manager - Base</t>
  </si>
  <si>
    <t>I am unsure of DSS Health Insurance Plan</t>
  </si>
  <si>
    <t>Trading (only UITs the first 12 months)</t>
  </si>
  <si>
    <t>Relationship/Sales Manager - Bonus</t>
  </si>
  <si>
    <t>Needs to be addressed - Should be on-site - I recommend Bob Roach</t>
  </si>
  <si>
    <t>Year-End AUM:</t>
  </si>
  <si>
    <t>I need more direction - will there be initial funding for this? - What will be the strategy?</t>
  </si>
  <si>
    <t>Note: Asset levels exclude potential capital appreciation from market movement.</t>
  </si>
  <si>
    <t>Data Costs</t>
  </si>
  <si>
    <t>AUM Growth</t>
  </si>
  <si>
    <t>Mutual Funds</t>
  </si>
  <si>
    <t>Unit Investment Trusts</t>
  </si>
  <si>
    <t>Exchange Traded Funds</t>
  </si>
  <si>
    <t>Gonsalves Bonus</t>
  </si>
  <si>
    <t>SALES/INCOME SUMMARY</t>
  </si>
  <si>
    <t>Sales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</si>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</sst>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7" fillId="0" borderId="0" xfId="0" applyNumberFormat="1" applyFont="1" applyAlignment="1">
      <alignment horizontal="center"/>
    </xf>
    <xf numFmtId="1" fontId="0" fillId="0" borderId="0" xfId="1" applyNumberFormat="1" applyFont="1" applyAlignment="1">
      <alignment horizontal="right"/>
    </xf>
    <xf numFmtId="1" fontId="0" fillId="0" borderId="0" xfId="1" applyNumberFormat="1" applyFont="1" applyAlignment="1">
      <alignment horizontal="center"/>
    </xf>
    <xf numFmtId="1" fontId="4" fillId="0" borderId="0" xfId="1" applyNumberFormat="1" applyFont="1"/>
    <xf numFmtId="1" fontId="0" fillId="0" borderId="0" xfId="1" applyNumberFormat="1" applyFont="1"/>
    <xf numFmtId="1" fontId="6" fillId="0" borderId="0" xfId="1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1" applyNumberFormat="1" applyFont="1" applyAlignment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5" fontId="0" fillId="0" borderId="0" xfId="1" applyNumberFormat="1" applyFont="1" applyAlignment="1"/>
    <xf numFmtId="164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1" fillId="0" borderId="0" xfId="1" applyNumberFormat="1" applyFont="1"/>
    <xf numFmtId="0" fontId="1" fillId="0" borderId="0" xfId="1" applyNumberFormat="1" applyFont="1" applyAlignment="1"/>
    <xf numFmtId="164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/>
    <xf numFmtId="0" fontId="1" fillId="0" borderId="0" xfId="0" applyFont="1"/>
    <xf numFmtId="1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 wrapText="1"/>
    </xf>
    <xf numFmtId="0" fontId="8" fillId="0" borderId="0" xfId="0" applyFont="1"/>
    <xf numFmtId="0" fontId="2" fillId="0" borderId="3" xfId="0" applyFont="1" applyBorder="1" applyAlignment="1">
      <alignment horizontal="right"/>
    </xf>
    <xf numFmtId="164" fontId="0" fillId="0" borderId="3" xfId="1" applyNumberFormat="1" applyFont="1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4" xfId="1" applyNumberFormat="1" applyFont="1" applyBorder="1"/>
    <xf numFmtId="0" fontId="0" fillId="0" borderId="5" xfId="0" applyFont="1" applyBorder="1" applyAlignment="1">
      <alignment horizontal="right"/>
    </xf>
    <xf numFmtId="164" fontId="1" fillId="0" borderId="6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'AUM Forecast'!$A$4</c:f>
              <c:strCache>
                <c:ptCount val="1"/>
                <c:pt idx="0">
                  <c:v>Mutual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'AUM Forecast'!$B$3:$F$3</c:f>
              <c:strCache>
                <c:ptCount val="5"/>
                <c:pt idx="0">
                  <c:v> Year One </c:v>
                </c:pt>
                <c:pt idx="1">
                  <c:v> Year Two </c:v>
                </c:pt>
                <c:pt idx="2">
                  <c:v> Year Three </c:v>
                </c:pt>
                <c:pt idx="3">
                  <c:v> Year Four </c:v>
                </c:pt>
                <c:pt idx="4">
                  <c:v> Year Five </c:v>
                </c:pt>
              </c:strCache>
            </c:strRef>
          </c:cat>
          <c:val>
            <c:numRef>
              <c:f>'AUM Forecast'!$B$4:$F$4</c:f>
              <c:numCache>
                <c:formatCode>_("$"* #,##0_);_("$"* \(#,##0\);_("$"* "-"??_);_(@_)</c:formatCode>
                <c:ptCount val="5"/>
                <c:pt idx="0">
                  <c:v>62625000</c:v>
                </c:pt>
                <c:pt idx="1">
                  <c:v>108809375</c:v>
                </c:pt>
                <c:pt idx="2">
                  <c:v>338487968.75</c:v>
                </c:pt>
                <c:pt idx="3">
                  <c:v>694214773.4375</c:v>
                </c:pt>
                <c:pt idx="4">
                  <c:v>1197313657.03125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7-4389-AC0B-541DAF79B13C}"/>
            </c:ext>
          </c:extLst>
        </c:ser>
        <c:ser>
          <c:idx val="1"/>
          <c:order val="1"/>
          <c:tx>
            <c:strRef>
              <c:f>'AUM Forecast'!$A$5</c:f>
              <c:strCache>
                <c:ptCount val="1"/>
                <c:pt idx="0">
                  <c:v>Unit Investment Trusts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2.5462668816039986E-17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1-4DB2-8708-4E60CEF61DE2}"/>
                </c:ext>
              </c:extLst>
            </c:dLbl>
            <c:dLbl>
              <c:idx val="1"/>
              <c:layout>
                <c:manualLayout>
                  <c:x val="0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1-4DB2-8708-4E60CEF61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'AUM Forecast'!$B$3:$F$3</c:f>
              <c:strCache>
                <c:ptCount val="5"/>
                <c:pt idx="0">
                  <c:v> Year One </c:v>
                </c:pt>
                <c:pt idx="1">
                  <c:v> Year Two </c:v>
                </c:pt>
                <c:pt idx="2">
                  <c:v> Year Three </c:v>
                </c:pt>
                <c:pt idx="3">
                  <c:v> Year Four </c:v>
                </c:pt>
                <c:pt idx="4">
                  <c:v> Year Five </c:v>
                </c:pt>
              </c:strCache>
            </c:strRef>
          </c:cat>
          <c:val>
            <c:numRef>
              <c:f>'AUM Forecast'!$B$5:$F$5</c:f>
              <c:numCache>
                <c:formatCode>_("$"* #,##0_);_("$"* \(#,##0\);_("$"* "-"??_);_(@_)</c:formatCode>
                <c:ptCount val="5"/>
                <c:pt idx="0">
                  <c:v>5000000</c:v>
                </c:pt>
                <c:pt idx="1">
                  <c:v>80000000</c:v>
                </c:pt>
                <c:pt idx="2">
                  <c:v>305000000</c:v>
                </c:pt>
                <c:pt idx="3">
                  <c:v>760000000</c:v>
                </c:pt>
                <c:pt idx="4">
                  <c:v>1525000000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7-4389-AC0B-541DAF79B13C}"/>
            </c:ext>
          </c:extLst>
        </c:ser>
        <c:ser>
          <c:idx val="2"/>
          <c:order val="2"/>
          <c:tx>
            <c:strRef>
              <c:f>'AUM Forecast'!$A$6</c:f>
              <c:strCache>
                <c:ptCount val="1"/>
                <c:pt idx="0">
                  <c:v>Exchange Traded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'AUM Forecast'!$B$3:$F$3</c:f>
              <c:strCache>
                <c:ptCount val="5"/>
                <c:pt idx="0">
                  <c:v> Year One </c:v>
                </c:pt>
                <c:pt idx="1">
                  <c:v> Year Two </c:v>
                </c:pt>
                <c:pt idx="2">
                  <c:v> Year Three </c:v>
                </c:pt>
                <c:pt idx="3">
                  <c:v> Year Four </c:v>
                </c:pt>
                <c:pt idx="4">
                  <c:v> Year Five </c:v>
                </c:pt>
              </c:strCache>
            </c:strRef>
          </c:cat>
          <c:val>
            <c:numRef>
              <c:f>'AUM Forecast'!$B$6:$F$6</c:f>
              <c:numCache>
                <c:formatCode>_("$"* #,##0_);_("$"* \(#,##0\);_("$"*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A817-4389-AC0B-541DAF79B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99820304"/>
        <c:axId val="399820720"/>
      </c:areaChart>
      <c:catAx>
        <c:axId val="39982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820720"/>
        <c:crosses val="autoZero"/>
        <c:auto val="1"/>
        <c:lblAlgn val="ctr"/>
        <c:lblOffset val="100"/>
        <c:noMultiLvlLbl val="0"/>
      </c:catAx>
      <c:valAx>
        <c:axId val="399820720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82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'AUM Forecast'!$A$28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'AUM Forecast'!$B$27:$F$27</c:f>
              <c:strCache>
                <c:ptCount val="5"/>
                <c:pt idx="0">
                  <c:v> Year One </c:v>
                </c:pt>
                <c:pt idx="1">
                  <c:v> Year Two </c:v>
                </c:pt>
                <c:pt idx="2">
                  <c:v> Year Three </c:v>
                </c:pt>
                <c:pt idx="3">
                  <c:v> Year Four </c:v>
                </c:pt>
                <c:pt idx="4">
                  <c:v> Year Five </c:v>
                </c:pt>
              </c:strCache>
            </c:strRef>
          </c:cat>
          <c:val>
            <c:numRef>
              <c:f>'AUM Forecast'!$B$28:$F$28</c:f>
              <c:numCache>
                <c:formatCode>_("$"* #,##0_);_("$"* \(#,##0\);_("$"* "-"??_);_(@_)</c:formatCode>
                <c:ptCount val="5"/>
                <c:pt idx="0">
                  <c:v>258745.33333333334</c:v>
                </c:pt>
                <c:pt idx="1">
                  <c:v>841221.89843750012</c:v>
                </c:pt>
                <c:pt idx="2">
                  <c:v>4845265.305989584</c:v>
                </c:pt>
                <c:pt idx="3">
                  <c:v>10824679.84342448</c:v>
                </c:pt>
                <c:pt idx="4">
                  <c:v>18254949.572460938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B-40C3-A12D-C20A18900DD9}"/>
            </c:ext>
          </c:extLst>
        </c:ser>
        <c:ser>
          <c:idx val="1"/>
          <c:order val="1"/>
          <c:tx>
            <c:strRef>
              <c:f>'AUM Forecast'!$A$29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'AUM Forecast'!$B$27:$F$27</c:f>
              <c:strCache>
                <c:ptCount val="5"/>
                <c:pt idx="0">
                  <c:v> Year One </c:v>
                </c:pt>
                <c:pt idx="1">
                  <c:v> Year Two </c:v>
                </c:pt>
                <c:pt idx="2">
                  <c:v> Year Three </c:v>
                </c:pt>
                <c:pt idx="3">
                  <c:v> Year Four </c:v>
                </c:pt>
                <c:pt idx="4">
                  <c:v> Year Five </c:v>
                </c:pt>
              </c:strCache>
            </c:strRef>
          </c:cat>
          <c:val>
            <c:numRef>
              <c:f>'AUM Forecast'!$B$29:$F$29</c:f>
              <c:numCache>
                <c:formatCode>_("$"* #,##0_);_("$"* \(#,##0\);_("$"* "-"??_);_(@_)</c:formatCode>
                <c:ptCount val="5"/>
                <c:pt idx="0">
                  <c:v>-422404.66666666674</c:v>
                </c:pt>
                <c:pt idx="1">
                  <c:v>-311230.60156250012</c:v>
                </c:pt>
                <c:pt idx="2">
                  <c:v>2848740.305989584</c:v>
                </c:pt>
                <c:pt idx="3">
                  <c:v>7834592.3434244804</c:v>
                </c:pt>
                <c:pt idx="4">
                  <c:v>14029919.572460938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B-40C3-A12D-C20A18900D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397765327"/>
        <c:axId val="1397762415"/>
      </c:barChart>
      <c:catAx>
        <c:axId val="1397765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762415"/>
        <c:crosses val="autoZero"/>
        <c:auto val="1"/>
        <c:lblAlgn val="ctr"/>
        <c:lblOffset val="100"/>
        <c:noMultiLvlLbl val="0"/>
      </c:catAx>
      <c:valAx>
        <c:axId val="1397762415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76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23812</xdr:rowOff>
    </xdr:from>
    <xdr:to>
      <xdr:col>3</xdr:col>
      <xdr:colOff>1028700</xdr:colOff>
      <xdr:row>22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0F0559-4C35-4D55-9831-16A58B8B4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30</xdr:row>
      <xdr:rowOff>33337</xdr:rowOff>
    </xdr:from>
    <xdr:to>
      <xdr:col>3</xdr:col>
      <xdr:colOff>981075</xdr:colOff>
      <xdr:row>44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F11B6D-3507-4C33-92EF-281471ED0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1179-F09C-4E81-932B-2FC210CA74B3}">
  <sheetPr>
    <pageSetUpPr fitToPage="1"/>
  </sheetPr>
  <dimension ref="A1:P159"/>
  <sheetViews>
    <sheetView showGridLines="0" tabSelected="1" workbookViewId="0">
      <selection activeCell="C7" sqref="C7"/>
    </sheetView>
  </sheetViews>
  <sheetFormatPr defaultRowHeight="15" x14ac:dyDescent="0.25"/>
  <cols>
    <col min="1" max="1" width="40.140625" customWidth="1"/>
    <col min="2" max="8" width="13.7109375" bestFit="1" customWidth="1"/>
    <col min="9" max="13" width="15.28515625" bestFit="1" customWidth="1"/>
    <col min="14" max="14" width="16.85546875" bestFit="1" customWidth="1"/>
  </cols>
  <sheetData>
    <row r="1" spans="1:16" ht="18.75" x14ac:dyDescent="0.3">
      <c r="A1" s="51" t="s">
        <v>52</v>
      </c>
      <c r="B1" t="s">
        <v>81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0"/>
    </row>
    <row r="3" spans="1:16" s="8" customFormat="1" ht="15.75" x14ac:dyDescent="0.25">
      <c r="A3" s="9" t="s">
        <v>4</v>
      </c>
      <c r="M3" s="58" t="s">
        <v>79</v>
      </c>
      <c r="N3" s="59">
        <f>+'MF Product Forecast'!N6+'UIT Product Forecast'!O5</f>
        <v>67625000</v>
      </c>
    </row>
    <row r="4" spans="1:16" x14ac:dyDescent="0.25">
      <c r="B4" s="46">
        <v>44470</v>
      </c>
      <c r="C4" s="46">
        <f>+B4+31</f>
        <v>44501</v>
      </c>
      <c r="D4" s="46">
        <f t="shared" ref="D4:M4" si="0">+C4+31</f>
        <v>44532</v>
      </c>
      <c r="E4" s="46">
        <f t="shared" si="0"/>
        <v>44563</v>
      </c>
      <c r="F4" s="46">
        <f t="shared" si="0"/>
        <v>44594</v>
      </c>
      <c r="G4" s="46">
        <f t="shared" si="0"/>
        <v>44625</v>
      </c>
      <c r="H4" s="46">
        <f t="shared" si="0"/>
        <v>44656</v>
      </c>
      <c r="I4" s="46">
        <f t="shared" si="0"/>
        <v>44687</v>
      </c>
      <c r="J4" s="46">
        <f t="shared" si="0"/>
        <v>44718</v>
      </c>
      <c r="K4" s="46">
        <f t="shared" si="0"/>
        <v>44749</v>
      </c>
      <c r="L4" s="46">
        <f t="shared" si="0"/>
        <v>44780</v>
      </c>
      <c r="M4" s="46">
        <f t="shared" si="0"/>
        <v>44811</v>
      </c>
      <c r="N4" s="52" t="s">
        <v>0</v>
      </c>
    </row>
    <row r="5" spans="1:16" x14ac:dyDescent="0.25">
      <c r="A5" s="4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2"/>
    </row>
    <row r="6" spans="1:16" x14ac:dyDescent="0.25">
      <c r="A6" t="s">
        <v>53</v>
      </c>
      <c r="B6" s="1">
        <f>+'MF Product Forecast'!C13</f>
        <v>12343.75</v>
      </c>
      <c r="C6" s="1">
        <f>+'MF Product Forecast'!D13</f>
        <v>13884.083333333334</v>
      </c>
      <c r="D6" s="1">
        <f>+'MF Product Forecast'!E13</f>
        <v>15632.75</v>
      </c>
      <c r="E6" s="1">
        <f>+'MF Product Forecast'!F13</f>
        <v>17589.75</v>
      </c>
      <c r="F6" s="1">
        <f>+'MF Product Forecast'!G13</f>
        <v>19755.083333333336</v>
      </c>
      <c r="G6" s="1">
        <f>+'MF Product Forecast'!H13</f>
        <v>22128.75</v>
      </c>
      <c r="H6" s="1">
        <f>+'MF Product Forecast'!I13</f>
        <v>24710.75</v>
      </c>
      <c r="I6" s="1">
        <f>+'MF Product Forecast'!J13</f>
        <v>27501.083333333332</v>
      </c>
      <c r="J6" s="1">
        <f>+'MF Product Forecast'!K13</f>
        <v>30499.75</v>
      </c>
      <c r="K6" s="1">
        <f>+'MF Product Forecast'!L13</f>
        <v>33706.75</v>
      </c>
      <c r="L6" s="1">
        <f>+'MF Product Forecast'!M13</f>
        <v>37122.083333333328</v>
      </c>
      <c r="M6" s="1">
        <f>+'MF Product Forecast'!N13</f>
        <v>40745.75</v>
      </c>
      <c r="N6" s="53">
        <f>SUM(B6:M6)</f>
        <v>295620.33333333331</v>
      </c>
    </row>
    <row r="7" spans="1:16" x14ac:dyDescent="0.25">
      <c r="A7" t="s">
        <v>54</v>
      </c>
      <c r="B7" s="1">
        <f>+'UIT Product Forecast'!C23</f>
        <v>0</v>
      </c>
      <c r="C7" s="1">
        <f>+'UIT Product Forecast'!D23</f>
        <v>0</v>
      </c>
      <c r="D7" s="1">
        <f>+'UIT Product Forecast'!E23</f>
        <v>0</v>
      </c>
      <c r="E7" s="1">
        <f>+'UIT Product Forecast'!F23</f>
        <v>0</v>
      </c>
      <c r="F7" s="1">
        <f>+'UIT Product Forecast'!G23</f>
        <v>0</v>
      </c>
      <c r="G7" s="1">
        <f>+'UIT Product Forecast'!H23</f>
        <v>0</v>
      </c>
      <c r="H7" s="1">
        <f>+'UIT Product Forecast'!I23</f>
        <v>0</v>
      </c>
      <c r="I7" s="1">
        <f>+'UIT Product Forecast'!J23</f>
        <v>0</v>
      </c>
      <c r="J7" s="1">
        <f>+'UIT Product Forecast'!K23</f>
        <v>0</v>
      </c>
      <c r="K7" s="1">
        <f>+'UIT Product Forecast'!L23</f>
        <v>-12499.999999999993</v>
      </c>
      <c r="L7" s="1">
        <f>+'UIT Product Forecast'!M23</f>
        <v>-12499.999999999993</v>
      </c>
      <c r="M7" s="1">
        <f>+'UIT Product Forecast'!N23</f>
        <v>-12499.999999999993</v>
      </c>
      <c r="N7" s="53">
        <f>SUM(B7:M7)</f>
        <v>-37499.999999999978</v>
      </c>
    </row>
    <row r="8" spans="1:16" x14ac:dyDescent="0.25">
      <c r="A8" t="s">
        <v>55</v>
      </c>
      <c r="G8" s="2" t="s">
        <v>80</v>
      </c>
      <c r="N8" s="54"/>
    </row>
    <row r="9" spans="1:16" x14ac:dyDescent="0.25">
      <c r="A9" t="s">
        <v>76</v>
      </c>
      <c r="B9" s="30">
        <f>+'UIT Product Forecast'!C5/100*0.0125</f>
        <v>0</v>
      </c>
      <c r="C9" s="30">
        <f>+'UIT Product Forecast'!D5/100*0.0125</f>
        <v>0</v>
      </c>
      <c r="D9" s="30">
        <f>+'UIT Product Forecast'!E5/100*0.0125</f>
        <v>0</v>
      </c>
      <c r="E9" s="30">
        <f>+'UIT Product Forecast'!F5/100*0.0125</f>
        <v>0</v>
      </c>
      <c r="F9" s="30">
        <f>+'UIT Product Forecast'!G5/100*0.0125</f>
        <v>0</v>
      </c>
      <c r="G9" s="30">
        <f>+'UIT Product Forecast'!H5/100*0.0125</f>
        <v>0</v>
      </c>
      <c r="H9" s="30">
        <f>+'UIT Product Forecast'!I5/100*0.0125</f>
        <v>0</v>
      </c>
      <c r="I9" s="30">
        <f>+'UIT Product Forecast'!J5/100*0.0125</f>
        <v>0</v>
      </c>
      <c r="J9" s="30">
        <f>+'UIT Product Forecast'!K5/100*0.0125</f>
        <v>0</v>
      </c>
      <c r="K9" s="30">
        <f>+'UIT Product Forecast'!L5/100*0.0125</f>
        <v>208.33333333333337</v>
      </c>
      <c r="L9" s="30">
        <f>+'UIT Product Forecast'!M5/100*0.0125</f>
        <v>208.33333333333337</v>
      </c>
      <c r="M9" s="30">
        <f>+'UIT Product Forecast'!N5/100*0.0125</f>
        <v>208.33333333333337</v>
      </c>
      <c r="N9" s="56">
        <f>SUM(B9:M9)</f>
        <v>625.00000000000011</v>
      </c>
    </row>
    <row r="10" spans="1:16" x14ac:dyDescent="0.25">
      <c r="A10" t="s">
        <v>57</v>
      </c>
      <c r="B10" s="6">
        <f>SUM(B6:B9)</f>
        <v>12343.75</v>
      </c>
      <c r="C10" s="6">
        <f t="shared" ref="C10:N10" si="1">SUM(C6:C9)</f>
        <v>13884.083333333334</v>
      </c>
      <c r="D10" s="6">
        <f t="shared" si="1"/>
        <v>15632.75</v>
      </c>
      <c r="E10" s="6">
        <f t="shared" si="1"/>
        <v>17589.75</v>
      </c>
      <c r="F10" s="6">
        <f t="shared" si="1"/>
        <v>19755.083333333336</v>
      </c>
      <c r="G10" s="6">
        <f t="shared" si="1"/>
        <v>22128.75</v>
      </c>
      <c r="H10" s="6">
        <f t="shared" si="1"/>
        <v>24710.75</v>
      </c>
      <c r="I10" s="6">
        <f t="shared" si="1"/>
        <v>27501.083333333332</v>
      </c>
      <c r="J10" s="6">
        <f t="shared" si="1"/>
        <v>30499.75</v>
      </c>
      <c r="K10" s="6">
        <f t="shared" si="1"/>
        <v>21415.083333333339</v>
      </c>
      <c r="L10" s="6">
        <f t="shared" si="1"/>
        <v>24830.416666666668</v>
      </c>
      <c r="M10" s="6">
        <f t="shared" si="1"/>
        <v>28454.083333333339</v>
      </c>
      <c r="N10" s="55">
        <f t="shared" si="1"/>
        <v>258745.33333333334</v>
      </c>
    </row>
    <row r="12" spans="1:16" x14ac:dyDescent="0.25">
      <c r="A12" s="4" t="s">
        <v>58</v>
      </c>
    </row>
    <row r="13" spans="1:16" x14ac:dyDescent="0.25">
      <c r="A13" t="s">
        <v>59</v>
      </c>
      <c r="B13" s="1">
        <f>COUNT('Wholesaler Forecast'!B10:B18)*72000/12</f>
        <v>12000</v>
      </c>
      <c r="C13" s="1">
        <f>COUNT('Wholesaler Forecast'!C10:C18)*72000/12</f>
        <v>12000</v>
      </c>
      <c r="D13" s="1">
        <f>COUNT('Wholesaler Forecast'!D10:D18)*72000/12</f>
        <v>12000</v>
      </c>
      <c r="E13" s="1">
        <f>COUNT('Wholesaler Forecast'!E10:E18)*72000/12</f>
        <v>12000</v>
      </c>
      <c r="F13" s="1">
        <f>COUNT('Wholesaler Forecast'!F10:F18)*72000/12</f>
        <v>12000</v>
      </c>
      <c r="G13" s="1">
        <f>COUNT('Wholesaler Forecast'!G10:G18)*72000/12</f>
        <v>12000</v>
      </c>
      <c r="H13" s="1">
        <f>COUNT('Wholesaler Forecast'!H10:H18)*72000/12</f>
        <v>12000</v>
      </c>
      <c r="I13" s="1">
        <f>COUNT('Wholesaler Forecast'!I10:I18)*72000/12</f>
        <v>12000</v>
      </c>
      <c r="J13" s="1">
        <f>COUNT('Wholesaler Forecast'!J10:J18)*72000/12</f>
        <v>12000</v>
      </c>
      <c r="K13" s="1">
        <f>COUNT('Wholesaler Forecast'!K10:K18)*72000/12</f>
        <v>12000</v>
      </c>
      <c r="L13" s="1">
        <f>COUNT('Wholesaler Forecast'!L10:L18)*72000/12</f>
        <v>12000</v>
      </c>
      <c r="M13" s="1">
        <f>COUNT('Wholesaler Forecast'!M10:M18)*72000/12</f>
        <v>12000</v>
      </c>
      <c r="N13" s="53">
        <f>SUM(B13:M13)</f>
        <v>144000</v>
      </c>
    </row>
    <row r="14" spans="1:16" x14ac:dyDescent="0.25">
      <c r="A14" t="s">
        <v>60</v>
      </c>
      <c r="B14" s="1">
        <f>+'Wholesaler Forecast'!B19*0.001</f>
        <v>0</v>
      </c>
      <c r="C14" s="1">
        <f>+'Wholesaler Forecast'!C19*0.001</f>
        <v>500</v>
      </c>
      <c r="D14" s="1">
        <f>+'Wholesaler Forecast'!D19*0.001</f>
        <v>1000</v>
      </c>
      <c r="E14" s="1">
        <f>+'Wholesaler Forecast'!E19*0.001</f>
        <v>1500</v>
      </c>
      <c r="F14" s="1">
        <f>+'Wholesaler Forecast'!F19*0.001</f>
        <v>2000</v>
      </c>
      <c r="G14" s="1">
        <f>+'Wholesaler Forecast'!G19*0.001</f>
        <v>2500</v>
      </c>
      <c r="H14" s="1">
        <f>+'Wholesaler Forecast'!H19*0.001</f>
        <v>3000</v>
      </c>
      <c r="I14" s="1">
        <f>+'Wholesaler Forecast'!I19*0.001</f>
        <v>3500</v>
      </c>
      <c r="J14" s="1">
        <f>+'Wholesaler Forecast'!J19*0.001</f>
        <v>4000</v>
      </c>
      <c r="K14" s="1">
        <f>+'Wholesaler Forecast'!K19*0.001</f>
        <v>4500</v>
      </c>
      <c r="L14" s="1">
        <f>+'Wholesaler Forecast'!L19*0.001</f>
        <v>5000</v>
      </c>
      <c r="M14" s="1">
        <f>+'Wholesaler Forecast'!M19*0.001</f>
        <v>5500</v>
      </c>
      <c r="N14" s="53">
        <f t="shared" ref="N14:N30" si="2">SUM(B14:M14)</f>
        <v>33000</v>
      </c>
    </row>
    <row r="15" spans="1:16" x14ac:dyDescent="0.25">
      <c r="A15" t="s">
        <v>61</v>
      </c>
      <c r="B15" s="1">
        <f>COUNT('Wholesaler Forecast'!B94:B103)*60000/12</f>
        <v>0</v>
      </c>
      <c r="C15" s="1">
        <f>COUNT('Wholesaler Forecast'!C94:C103)*60000/12</f>
        <v>0</v>
      </c>
      <c r="D15" s="1">
        <f>COUNT('Wholesaler Forecast'!D94:D103)*60000/12</f>
        <v>0</v>
      </c>
      <c r="E15" s="1">
        <f>COUNT('Wholesaler Forecast'!E94:E103)*60000/12</f>
        <v>0</v>
      </c>
      <c r="F15" s="1">
        <f>COUNT('Wholesaler Forecast'!F94:F103)*60000/12</f>
        <v>0</v>
      </c>
      <c r="G15" s="1">
        <f>COUNT('Wholesaler Forecast'!G94:G103)*60000/12</f>
        <v>0</v>
      </c>
      <c r="H15" s="1">
        <f>COUNT('Wholesaler Forecast'!H94:H103)*60000/12</f>
        <v>0</v>
      </c>
      <c r="I15" s="1">
        <f>COUNT('Wholesaler Forecast'!I94:I103)*60000/12</f>
        <v>0</v>
      </c>
      <c r="J15" s="1">
        <f>COUNT('Wholesaler Forecast'!J94:J103)*60000/12</f>
        <v>0</v>
      </c>
      <c r="K15" s="1">
        <f>COUNT('Wholesaler Forecast'!K94:K103)*60000/12</f>
        <v>5000</v>
      </c>
      <c r="L15" s="1">
        <f>COUNT('Wholesaler Forecast'!L94:L103)*60000/12</f>
        <v>5000</v>
      </c>
      <c r="M15" s="1">
        <f>COUNT('Wholesaler Forecast'!M94:M103)*60000/12</f>
        <v>5000</v>
      </c>
      <c r="N15" s="53">
        <f t="shared" si="2"/>
        <v>15000</v>
      </c>
    </row>
    <row r="16" spans="1:16" x14ac:dyDescent="0.25">
      <c r="A16" t="s">
        <v>62</v>
      </c>
      <c r="B16" s="1">
        <f>+'Wholesaler Forecast'!B104*0.0015</f>
        <v>0</v>
      </c>
      <c r="C16" s="1">
        <f>+'Wholesaler Forecast'!C104*0.0015</f>
        <v>0</v>
      </c>
      <c r="D16" s="1">
        <f>+'Wholesaler Forecast'!D104*0.0015</f>
        <v>0</v>
      </c>
      <c r="E16" s="1">
        <f>+'Wholesaler Forecast'!E104*0.0015</f>
        <v>0</v>
      </c>
      <c r="F16" s="1">
        <f>+'Wholesaler Forecast'!F104*0.0015</f>
        <v>0</v>
      </c>
      <c r="G16" s="1">
        <f>+'Wholesaler Forecast'!G104*0.0015</f>
        <v>0</v>
      </c>
      <c r="H16" s="1">
        <f>+'Wholesaler Forecast'!H104*0.0015</f>
        <v>0</v>
      </c>
      <c r="I16" s="1">
        <f>+'Wholesaler Forecast'!I104*0.0015</f>
        <v>0</v>
      </c>
      <c r="J16" s="1">
        <f>+'Wholesaler Forecast'!J104*0.0015</f>
        <v>0</v>
      </c>
      <c r="K16" s="1">
        <f>+'Wholesaler Forecast'!K104*0.0015</f>
        <v>2500</v>
      </c>
      <c r="L16" s="1">
        <f>+'Wholesaler Forecast'!L104*0.0015</f>
        <v>2500</v>
      </c>
      <c r="M16" s="1">
        <f>+'Wholesaler Forecast'!M104*0.0015</f>
        <v>2500</v>
      </c>
      <c r="N16" s="53">
        <f t="shared" si="2"/>
        <v>7500</v>
      </c>
    </row>
    <row r="17" spans="1:14" x14ac:dyDescent="0.25">
      <c r="A17" t="s">
        <v>63</v>
      </c>
      <c r="B17" s="1">
        <f>2*2000</f>
        <v>4000</v>
      </c>
      <c r="C17" s="1">
        <f t="shared" ref="C17:M17" si="3">2*2000</f>
        <v>4000</v>
      </c>
      <c r="D17" s="1">
        <f t="shared" si="3"/>
        <v>4000</v>
      </c>
      <c r="E17" s="1">
        <f t="shared" si="3"/>
        <v>4000</v>
      </c>
      <c r="F17" s="1">
        <f t="shared" si="3"/>
        <v>4000</v>
      </c>
      <c r="G17" s="1">
        <f t="shared" si="3"/>
        <v>4000</v>
      </c>
      <c r="H17" s="1">
        <f t="shared" si="3"/>
        <v>4000</v>
      </c>
      <c r="I17" s="1">
        <f t="shared" si="3"/>
        <v>4000</v>
      </c>
      <c r="J17" s="1">
        <f t="shared" si="3"/>
        <v>4000</v>
      </c>
      <c r="K17" s="1">
        <f t="shared" si="3"/>
        <v>4000</v>
      </c>
      <c r="L17" s="1">
        <f t="shared" si="3"/>
        <v>4000</v>
      </c>
      <c r="M17" s="1">
        <f t="shared" si="3"/>
        <v>4000</v>
      </c>
      <c r="N17" s="53">
        <f t="shared" si="2"/>
        <v>48000</v>
      </c>
    </row>
    <row r="18" spans="1:14" x14ac:dyDescent="0.25">
      <c r="A18" t="s">
        <v>64</v>
      </c>
      <c r="B18" s="1">
        <f>150000/12</f>
        <v>12500</v>
      </c>
      <c r="C18" s="1">
        <f>+B18</f>
        <v>12500</v>
      </c>
      <c r="D18" s="1">
        <f t="shared" ref="D18:M18" si="4">+C18</f>
        <v>12500</v>
      </c>
      <c r="E18" s="1">
        <f t="shared" si="4"/>
        <v>12500</v>
      </c>
      <c r="F18" s="1">
        <f t="shared" si="4"/>
        <v>12500</v>
      </c>
      <c r="G18" s="1">
        <f t="shared" si="4"/>
        <v>12500</v>
      </c>
      <c r="H18" s="1">
        <f t="shared" si="4"/>
        <v>12500</v>
      </c>
      <c r="I18" s="1">
        <f t="shared" si="4"/>
        <v>12500</v>
      </c>
      <c r="J18" s="1">
        <f t="shared" si="4"/>
        <v>12500</v>
      </c>
      <c r="K18" s="1">
        <f t="shared" si="4"/>
        <v>12500</v>
      </c>
      <c r="L18" s="1">
        <f t="shared" si="4"/>
        <v>12500</v>
      </c>
      <c r="M18" s="1">
        <f t="shared" si="4"/>
        <v>12500</v>
      </c>
      <c r="N18" s="53">
        <f t="shared" si="2"/>
        <v>150000</v>
      </c>
    </row>
    <row r="19" spans="1:14" x14ac:dyDescent="0.25">
      <c r="A19" t="s">
        <v>74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ref="K19:M19" si="5">100000/12</f>
        <v>8333.3333333333339</v>
      </c>
      <c r="L19" s="1">
        <f t="shared" si="5"/>
        <v>8333.3333333333339</v>
      </c>
      <c r="M19" s="1">
        <f t="shared" si="5"/>
        <v>8333.3333333333339</v>
      </c>
      <c r="N19" s="53">
        <f t="shared" si="2"/>
        <v>25000</v>
      </c>
    </row>
    <row r="20" spans="1:14" x14ac:dyDescent="0.25">
      <c r="A20" t="s">
        <v>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>0.00025*'Wholesaler Forecast'!K19+0.00025*'Wholesaler Forecast'!L19+0.00025*'Wholesaler Forecast'!M19+0.00025*'Wholesaler Forecast'!K104+0.00025*'Wholesaler Forecast'!L104+0.00025*'Wholesaler Forecast'!M104</f>
        <v>5000.0000000000009</v>
      </c>
      <c r="N20" s="53">
        <f t="shared" si="2"/>
        <v>5000.0000000000009</v>
      </c>
    </row>
    <row r="21" spans="1:14" x14ac:dyDescent="0.25">
      <c r="A21" t="s">
        <v>66</v>
      </c>
      <c r="B21" s="1"/>
      <c r="C21" s="1"/>
      <c r="D21" s="1"/>
      <c r="E21" s="1"/>
      <c r="F21" s="1"/>
      <c r="G21" s="2" t="s">
        <v>78</v>
      </c>
      <c r="H21" s="1"/>
      <c r="I21" s="1"/>
      <c r="J21" s="1"/>
      <c r="K21" s="1"/>
      <c r="L21" s="1"/>
      <c r="M21" s="1"/>
      <c r="N21" s="53">
        <f t="shared" ref="N21" si="6">SUM(B21:M21)</f>
        <v>0</v>
      </c>
    </row>
    <row r="22" spans="1:14" x14ac:dyDescent="0.25">
      <c r="A22" t="s">
        <v>67</v>
      </c>
      <c r="B22" s="1">
        <v>2000</v>
      </c>
      <c r="C22" s="1">
        <v>2000</v>
      </c>
      <c r="D22" s="1">
        <v>2000</v>
      </c>
      <c r="E22" s="1">
        <v>2000</v>
      </c>
      <c r="F22" s="1">
        <v>2000</v>
      </c>
      <c r="G22" s="1">
        <v>2000</v>
      </c>
      <c r="H22" s="1">
        <v>2000</v>
      </c>
      <c r="I22" s="1">
        <v>2000</v>
      </c>
      <c r="J22" s="1">
        <v>2000</v>
      </c>
      <c r="K22" s="1">
        <v>2000</v>
      </c>
      <c r="L22" s="1">
        <v>2000</v>
      </c>
      <c r="M22" s="1">
        <v>2000</v>
      </c>
      <c r="N22" s="53">
        <f t="shared" si="2"/>
        <v>24000</v>
      </c>
    </row>
    <row r="23" spans="1:14" x14ac:dyDescent="0.25">
      <c r="A23" t="s">
        <v>68</v>
      </c>
      <c r="B23" s="1">
        <f>+B22</f>
        <v>2000</v>
      </c>
      <c r="C23" s="1">
        <f t="shared" ref="C23:M23" si="7">+C22</f>
        <v>2000</v>
      </c>
      <c r="D23" s="1">
        <f t="shared" si="7"/>
        <v>2000</v>
      </c>
      <c r="E23" s="1">
        <f t="shared" si="7"/>
        <v>2000</v>
      </c>
      <c r="F23" s="1">
        <f t="shared" si="7"/>
        <v>2000</v>
      </c>
      <c r="G23" s="1">
        <f t="shared" si="7"/>
        <v>2000</v>
      </c>
      <c r="H23" s="1">
        <f t="shared" si="7"/>
        <v>2000</v>
      </c>
      <c r="I23" s="1">
        <f t="shared" si="7"/>
        <v>2000</v>
      </c>
      <c r="J23" s="1">
        <f t="shared" si="7"/>
        <v>2000</v>
      </c>
      <c r="K23" s="1">
        <f t="shared" si="7"/>
        <v>2000</v>
      </c>
      <c r="L23" s="1">
        <f t="shared" si="7"/>
        <v>2000</v>
      </c>
      <c r="M23" s="1">
        <f t="shared" si="7"/>
        <v>2000</v>
      </c>
      <c r="N23" s="53">
        <f t="shared" si="2"/>
        <v>24000</v>
      </c>
    </row>
    <row r="24" spans="1:14" x14ac:dyDescent="0.25">
      <c r="A24" t="s">
        <v>65</v>
      </c>
      <c r="B24" s="1">
        <v>4000</v>
      </c>
      <c r="C24" s="1">
        <v>4000</v>
      </c>
      <c r="D24" s="1">
        <v>4000</v>
      </c>
      <c r="E24" s="1">
        <v>4000</v>
      </c>
      <c r="F24" s="1">
        <v>4000</v>
      </c>
      <c r="G24" s="1">
        <v>4000</v>
      </c>
      <c r="H24" s="1">
        <v>4000</v>
      </c>
      <c r="I24" s="1">
        <v>4000</v>
      </c>
      <c r="J24" s="1">
        <v>4000</v>
      </c>
      <c r="K24" s="1">
        <v>4000</v>
      </c>
      <c r="L24" s="1">
        <v>4000</v>
      </c>
      <c r="M24" s="1">
        <v>4000</v>
      </c>
      <c r="N24" s="53">
        <f t="shared" si="2"/>
        <v>48000</v>
      </c>
    </row>
    <row r="25" spans="1:14" x14ac:dyDescent="0.25">
      <c r="A25" t="s">
        <v>69</v>
      </c>
      <c r="B25" s="1">
        <v>1000</v>
      </c>
      <c r="C25" s="1">
        <v>1000</v>
      </c>
      <c r="D25" s="1">
        <v>1000</v>
      </c>
      <c r="E25" s="1">
        <v>1000</v>
      </c>
      <c r="F25" s="1">
        <v>1000</v>
      </c>
      <c r="G25" s="1">
        <v>1000</v>
      </c>
      <c r="H25" s="1">
        <v>1000</v>
      </c>
      <c r="I25" s="1">
        <v>1000</v>
      </c>
      <c r="J25" s="1">
        <v>1000</v>
      </c>
      <c r="K25" s="1">
        <v>1000</v>
      </c>
      <c r="L25" s="1">
        <v>1000</v>
      </c>
      <c r="M25" s="1">
        <v>1000</v>
      </c>
      <c r="N25" s="53">
        <f t="shared" si="2"/>
        <v>12000</v>
      </c>
    </row>
    <row r="26" spans="1:14" x14ac:dyDescent="0.25">
      <c r="A26" t="s">
        <v>70</v>
      </c>
      <c r="B26" s="6">
        <f t="shared" ref="B26:M26" si="8">(+B13+B14+B15+B16+B17+B18+B19+B20)*0.06</f>
        <v>1710</v>
      </c>
      <c r="C26" s="6">
        <f t="shared" si="8"/>
        <v>1740</v>
      </c>
      <c r="D26" s="6">
        <f t="shared" si="8"/>
        <v>1770</v>
      </c>
      <c r="E26" s="6">
        <f t="shared" si="8"/>
        <v>1800</v>
      </c>
      <c r="F26" s="6">
        <f t="shared" si="8"/>
        <v>1830</v>
      </c>
      <c r="G26" s="6">
        <f t="shared" si="8"/>
        <v>1860</v>
      </c>
      <c r="H26" s="6">
        <f t="shared" si="8"/>
        <v>1890</v>
      </c>
      <c r="I26" s="6">
        <f t="shared" si="8"/>
        <v>1920</v>
      </c>
      <c r="J26" s="6">
        <f t="shared" si="8"/>
        <v>1950</v>
      </c>
      <c r="K26" s="6">
        <f t="shared" si="8"/>
        <v>2930</v>
      </c>
      <c r="L26" s="6">
        <f t="shared" si="8"/>
        <v>2960</v>
      </c>
      <c r="M26" s="6">
        <f t="shared" si="8"/>
        <v>3290</v>
      </c>
      <c r="N26" s="53">
        <f t="shared" si="2"/>
        <v>25650</v>
      </c>
    </row>
    <row r="27" spans="1:14" x14ac:dyDescent="0.25">
      <c r="A27" t="s">
        <v>71</v>
      </c>
      <c r="G27" s="2" t="s">
        <v>75</v>
      </c>
      <c r="N27" s="53">
        <f t="shared" si="2"/>
        <v>0</v>
      </c>
    </row>
    <row r="28" spans="1:14" x14ac:dyDescent="0.25">
      <c r="A28" t="s">
        <v>82</v>
      </c>
      <c r="B28" s="1">
        <v>5000</v>
      </c>
      <c r="C28" s="1">
        <v>5000</v>
      </c>
      <c r="D28" s="1">
        <v>5000</v>
      </c>
      <c r="E28" s="1">
        <v>5000</v>
      </c>
      <c r="F28" s="1">
        <v>5000</v>
      </c>
      <c r="G28" s="1">
        <v>5000</v>
      </c>
      <c r="H28" s="1">
        <v>5000</v>
      </c>
      <c r="I28" s="1">
        <v>5000</v>
      </c>
      <c r="J28" s="1">
        <v>5000</v>
      </c>
      <c r="K28" s="1">
        <v>5000</v>
      </c>
      <c r="L28" s="1">
        <v>5000</v>
      </c>
      <c r="M28" s="1">
        <v>5000</v>
      </c>
      <c r="N28" s="53">
        <f t="shared" si="2"/>
        <v>60000</v>
      </c>
    </row>
    <row r="29" spans="1:14" x14ac:dyDescent="0.25">
      <c r="A29" t="s">
        <v>72</v>
      </c>
      <c r="B29" s="30">
        <v>5000</v>
      </c>
      <c r="C29" s="30">
        <v>5000</v>
      </c>
      <c r="D29" s="30">
        <v>5000</v>
      </c>
      <c r="E29" s="30">
        <v>5000</v>
      </c>
      <c r="F29" s="30">
        <v>5000</v>
      </c>
      <c r="G29" s="30">
        <v>5000</v>
      </c>
      <c r="H29" s="30">
        <v>5000</v>
      </c>
      <c r="I29" s="30">
        <v>5000</v>
      </c>
      <c r="J29" s="30">
        <v>5000</v>
      </c>
      <c r="K29" s="30">
        <v>5000</v>
      </c>
      <c r="L29" s="30">
        <v>5000</v>
      </c>
      <c r="M29" s="30">
        <v>5000</v>
      </c>
      <c r="N29" s="57">
        <f t="shared" si="2"/>
        <v>60000</v>
      </c>
    </row>
    <row r="30" spans="1:14" x14ac:dyDescent="0.25">
      <c r="A30" t="s">
        <v>29</v>
      </c>
      <c r="B30" s="6">
        <f t="shared" ref="B30:M30" si="9">SUM(B13:B29)</f>
        <v>49210</v>
      </c>
      <c r="C30" s="6">
        <f t="shared" si="9"/>
        <v>49740</v>
      </c>
      <c r="D30" s="6">
        <f t="shared" si="9"/>
        <v>50270</v>
      </c>
      <c r="E30" s="6">
        <f t="shared" si="9"/>
        <v>50800</v>
      </c>
      <c r="F30" s="6">
        <f t="shared" si="9"/>
        <v>51330</v>
      </c>
      <c r="G30" s="6">
        <f t="shared" si="9"/>
        <v>51860</v>
      </c>
      <c r="H30" s="6">
        <f t="shared" si="9"/>
        <v>52390</v>
      </c>
      <c r="I30" s="6">
        <f t="shared" si="9"/>
        <v>52920</v>
      </c>
      <c r="J30" s="6">
        <f t="shared" si="9"/>
        <v>53450</v>
      </c>
      <c r="K30" s="6">
        <f t="shared" si="9"/>
        <v>70763.333333333343</v>
      </c>
      <c r="L30" s="6">
        <f t="shared" si="9"/>
        <v>71293.333333333343</v>
      </c>
      <c r="M30" s="6">
        <f t="shared" si="9"/>
        <v>77123.333333333343</v>
      </c>
      <c r="N30" s="53">
        <f t="shared" si="2"/>
        <v>681150.00000000012</v>
      </c>
    </row>
    <row r="32" spans="1:14" x14ac:dyDescent="0.25">
      <c r="A32" t="s">
        <v>3</v>
      </c>
      <c r="B32" s="6">
        <f t="shared" ref="B32:N32" si="10">+B10-B30</f>
        <v>-36866.25</v>
      </c>
      <c r="C32" s="6">
        <f t="shared" si="10"/>
        <v>-35855.916666666664</v>
      </c>
      <c r="D32" s="6">
        <f t="shared" si="10"/>
        <v>-34637.25</v>
      </c>
      <c r="E32" s="6">
        <f t="shared" si="10"/>
        <v>-33210.25</v>
      </c>
      <c r="F32" s="6">
        <f t="shared" si="10"/>
        <v>-31574.916666666664</v>
      </c>
      <c r="G32" s="6">
        <f t="shared" si="10"/>
        <v>-29731.25</v>
      </c>
      <c r="H32" s="6">
        <f t="shared" si="10"/>
        <v>-27679.25</v>
      </c>
      <c r="I32" s="6">
        <f t="shared" si="10"/>
        <v>-25418.916666666668</v>
      </c>
      <c r="J32" s="6">
        <f t="shared" si="10"/>
        <v>-22950.25</v>
      </c>
      <c r="K32" s="6">
        <f t="shared" si="10"/>
        <v>-49348.25</v>
      </c>
      <c r="L32" s="6">
        <f t="shared" si="10"/>
        <v>-46462.916666666672</v>
      </c>
      <c r="M32" s="6">
        <f t="shared" si="10"/>
        <v>-48669.25</v>
      </c>
      <c r="N32" s="55">
        <f t="shared" si="10"/>
        <v>-422404.66666666674</v>
      </c>
    </row>
    <row r="33" spans="1:14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4" s="8" customFormat="1" ht="15.75" x14ac:dyDescent="0.25">
      <c r="A34" s="9" t="s">
        <v>5</v>
      </c>
      <c r="M34" s="58" t="s">
        <v>79</v>
      </c>
      <c r="N34" s="59">
        <f>+'MF Product Forecast'!N19+'UIT Product Forecast'!O5+'UIT Product Forecast'!O28</f>
        <v>188809375</v>
      </c>
    </row>
    <row r="35" spans="1:14" x14ac:dyDescent="0.25">
      <c r="B35" s="46">
        <f t="shared" ref="B35:M35" si="11">+B4+365</f>
        <v>44835</v>
      </c>
      <c r="C35" s="46">
        <f t="shared" si="11"/>
        <v>44866</v>
      </c>
      <c r="D35" s="46">
        <f t="shared" si="11"/>
        <v>44897</v>
      </c>
      <c r="E35" s="46">
        <f t="shared" si="11"/>
        <v>44928</v>
      </c>
      <c r="F35" s="46">
        <f t="shared" si="11"/>
        <v>44959</v>
      </c>
      <c r="G35" s="46">
        <f t="shared" si="11"/>
        <v>44990</v>
      </c>
      <c r="H35" s="46">
        <f t="shared" si="11"/>
        <v>45021</v>
      </c>
      <c r="I35" s="46">
        <f t="shared" si="11"/>
        <v>45052</v>
      </c>
      <c r="J35" s="46">
        <f t="shared" si="11"/>
        <v>45083</v>
      </c>
      <c r="K35" s="46">
        <f t="shared" si="11"/>
        <v>45114</v>
      </c>
      <c r="L35" s="46">
        <f t="shared" si="11"/>
        <v>45145</v>
      </c>
      <c r="M35" s="46">
        <f t="shared" si="11"/>
        <v>45176</v>
      </c>
      <c r="N35" s="52" t="s">
        <v>0</v>
      </c>
    </row>
    <row r="36" spans="1:14" x14ac:dyDescent="0.25">
      <c r="A36" s="4" t="s">
        <v>56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2"/>
    </row>
    <row r="37" spans="1:14" x14ac:dyDescent="0.25">
      <c r="A37" t="s">
        <v>53</v>
      </c>
      <c r="B37" s="1">
        <f>+'MF Product Forecast'!C26</f>
        <v>58385.3671875</v>
      </c>
      <c r="C37" s="1">
        <f>+'MF Product Forecast'!D26</f>
        <v>60695.8671875</v>
      </c>
      <c r="D37" s="1">
        <f>+'MF Product Forecast'!E26</f>
        <v>63318.8671875</v>
      </c>
      <c r="E37" s="1">
        <f>+'MF Product Forecast'!F26</f>
        <v>66254.3671875</v>
      </c>
      <c r="F37" s="1">
        <f>+'MF Product Forecast'!G26</f>
        <v>69502.3671875</v>
      </c>
      <c r="G37" s="1">
        <f>+'MF Product Forecast'!H26</f>
        <v>73062.8671875</v>
      </c>
      <c r="H37" s="1">
        <f>+'MF Product Forecast'!I26</f>
        <v>76935.8671875</v>
      </c>
      <c r="I37" s="1">
        <f>+'MF Product Forecast'!J26</f>
        <v>81121.3671875</v>
      </c>
      <c r="J37" s="1">
        <f>+'MF Product Forecast'!K26</f>
        <v>85619.3671875</v>
      </c>
      <c r="K37" s="1">
        <f>+'MF Product Forecast'!L26</f>
        <v>90429.8671875</v>
      </c>
      <c r="L37" s="1">
        <f>+'MF Product Forecast'!M26</f>
        <v>95552.8671875</v>
      </c>
      <c r="M37" s="1">
        <f>+'MF Product Forecast'!N26</f>
        <v>105967.859375</v>
      </c>
      <c r="N37" s="53">
        <f>SUM(B37:M37)</f>
        <v>926846.8984375</v>
      </c>
    </row>
    <row r="38" spans="1:14" x14ac:dyDescent="0.25">
      <c r="A38" t="s">
        <v>54</v>
      </c>
      <c r="B38" s="1">
        <f>+'UIT Product Forecast'!C46</f>
        <v>-24999.999999999985</v>
      </c>
      <c r="C38" s="1">
        <f>+'UIT Product Forecast'!D46</f>
        <v>-24999.999999999985</v>
      </c>
      <c r="D38" s="1">
        <f>+'UIT Product Forecast'!E46</f>
        <v>-24999.999999999985</v>
      </c>
      <c r="E38" s="1">
        <f>+'UIT Product Forecast'!F46</f>
        <v>-30000</v>
      </c>
      <c r="F38" s="1">
        <f>+'UIT Product Forecast'!G46</f>
        <v>-30000</v>
      </c>
      <c r="G38" s="1">
        <f>+'UIT Product Forecast'!H46</f>
        <v>-30000</v>
      </c>
      <c r="H38" s="1">
        <f>+'UIT Product Forecast'!I46</f>
        <v>-9166.666666666657</v>
      </c>
      <c r="I38" s="1">
        <f>+'UIT Product Forecast'!J46</f>
        <v>-9166.666666666657</v>
      </c>
      <c r="J38" s="1">
        <f>+'UIT Product Forecast'!K46</f>
        <v>-9166.666666666657</v>
      </c>
      <c r="K38" s="1">
        <f>+'UIT Product Forecast'!L46</f>
        <v>32500</v>
      </c>
      <c r="L38" s="1">
        <f>+'UIT Product Forecast'!M46</f>
        <v>32500</v>
      </c>
      <c r="M38" s="1">
        <f>+'UIT Product Forecast'!N46</f>
        <v>32500</v>
      </c>
      <c r="N38" s="53">
        <f>SUM(B38:M38)</f>
        <v>-94999.999999999913</v>
      </c>
    </row>
    <row r="39" spans="1:14" x14ac:dyDescent="0.25">
      <c r="A39" t="s">
        <v>55</v>
      </c>
      <c r="G39" s="2" t="s">
        <v>80</v>
      </c>
      <c r="N39" s="54"/>
    </row>
    <row r="40" spans="1:14" x14ac:dyDescent="0.25">
      <c r="A40" t="s">
        <v>73</v>
      </c>
      <c r="B40" s="30">
        <f>('UIT Product Forecast'!C28/100*0.0125)</f>
        <v>416.66666666666674</v>
      </c>
      <c r="C40" s="30">
        <f>('UIT Product Forecast'!D28/100*0.0125)</f>
        <v>416.66666666666674</v>
      </c>
      <c r="D40" s="30">
        <f>('UIT Product Forecast'!E28/100*0.0125)</f>
        <v>416.66666666666674</v>
      </c>
      <c r="E40" s="30">
        <f>('UIT Product Forecast'!F28/100*0.0125)</f>
        <v>625</v>
      </c>
      <c r="F40" s="30">
        <f>('UIT Product Forecast'!G28/100*0.0125)</f>
        <v>625</v>
      </c>
      <c r="G40" s="30">
        <f>('UIT Product Forecast'!H28/100*0.0125)</f>
        <v>625</v>
      </c>
      <c r="H40" s="30">
        <f>('UIT Product Forecast'!I28/100*0.0125)</f>
        <v>833.33333333333348</v>
      </c>
      <c r="I40" s="30">
        <f>('UIT Product Forecast'!J28/100*0.0125)</f>
        <v>833.33333333333348</v>
      </c>
      <c r="J40" s="30">
        <f>('UIT Product Forecast'!K28/100*0.0125)</f>
        <v>833.33333333333348</v>
      </c>
      <c r="K40" s="30">
        <f>('UIT Product Forecast'!L28/100*0.0125)</f>
        <v>1250</v>
      </c>
      <c r="L40" s="30">
        <f>('UIT Product Forecast'!M28/100*0.0125)</f>
        <v>1250</v>
      </c>
      <c r="M40" s="30">
        <f>('UIT Product Forecast'!N28/100*0.0125)</f>
        <v>1250</v>
      </c>
      <c r="N40" s="56">
        <f>SUM(B40:M40)</f>
        <v>9375</v>
      </c>
    </row>
    <row r="41" spans="1:14" x14ac:dyDescent="0.25">
      <c r="A41" t="s">
        <v>57</v>
      </c>
      <c r="B41" s="6">
        <f>SUM(B37:B40)</f>
        <v>33802.033854166679</v>
      </c>
      <c r="C41" s="6">
        <f t="shared" ref="C41" si="12">SUM(C37:C40)</f>
        <v>36112.533854166679</v>
      </c>
      <c r="D41" s="6">
        <f t="shared" ref="D41" si="13">SUM(D37:D40)</f>
        <v>38735.533854166679</v>
      </c>
      <c r="E41" s="6">
        <f t="shared" ref="E41" si="14">SUM(E37:E40)</f>
        <v>36879.3671875</v>
      </c>
      <c r="F41" s="6">
        <f t="shared" ref="F41" si="15">SUM(F37:F40)</f>
        <v>40127.3671875</v>
      </c>
      <c r="G41" s="6">
        <f t="shared" ref="G41" si="16">SUM(G37:G40)</f>
        <v>43687.8671875</v>
      </c>
      <c r="H41" s="6">
        <f t="shared" ref="H41" si="17">SUM(H37:H40)</f>
        <v>68602.533854166672</v>
      </c>
      <c r="I41" s="6">
        <f t="shared" ref="I41" si="18">SUM(I37:I40)</f>
        <v>72788.033854166672</v>
      </c>
      <c r="J41" s="6">
        <f t="shared" ref="J41" si="19">SUM(J37:J40)</f>
        <v>77286.033854166672</v>
      </c>
      <c r="K41" s="6">
        <f t="shared" ref="K41" si="20">SUM(K37:K40)</f>
        <v>124179.8671875</v>
      </c>
      <c r="L41" s="6">
        <f t="shared" ref="L41" si="21">SUM(L37:L40)</f>
        <v>129302.8671875</v>
      </c>
      <c r="M41" s="6">
        <f t="shared" ref="M41" si="22">SUM(M37:M40)</f>
        <v>139717.859375</v>
      </c>
      <c r="N41" s="55">
        <f t="shared" ref="N41" si="23">SUM(N37:N40)</f>
        <v>841221.89843750012</v>
      </c>
    </row>
    <row r="43" spans="1:14" x14ac:dyDescent="0.25">
      <c r="A43" s="4" t="s">
        <v>58</v>
      </c>
    </row>
    <row r="44" spans="1:14" x14ac:dyDescent="0.25">
      <c r="A44" t="s">
        <v>59</v>
      </c>
      <c r="B44" s="1">
        <f>COUNT('Wholesaler Forecast'!B26:B34)*72000/12</f>
        <v>18000</v>
      </c>
      <c r="C44" s="1">
        <f>COUNT('Wholesaler Forecast'!C26:C34)*72000/12</f>
        <v>18000</v>
      </c>
      <c r="D44" s="1">
        <f>COUNT('Wholesaler Forecast'!D26:D34)*72000/12</f>
        <v>18000</v>
      </c>
      <c r="E44" s="1">
        <f>COUNT('Wholesaler Forecast'!E26:E34)*72000/12</f>
        <v>18000</v>
      </c>
      <c r="F44" s="1">
        <f>COUNT('Wholesaler Forecast'!F26:F34)*72000/12</f>
        <v>18000</v>
      </c>
      <c r="G44" s="1">
        <f>COUNT('Wholesaler Forecast'!G26:G34)*72000/12</f>
        <v>18000</v>
      </c>
      <c r="H44" s="1">
        <f>COUNT('Wholesaler Forecast'!H26:H34)*72000/12</f>
        <v>18000</v>
      </c>
      <c r="I44" s="1">
        <f>COUNT('Wholesaler Forecast'!I26:I34)*72000/12</f>
        <v>18000</v>
      </c>
      <c r="J44" s="1">
        <f>COUNT('Wholesaler Forecast'!J26:J34)*72000/12</f>
        <v>18000</v>
      </c>
      <c r="K44" s="1">
        <f>COUNT('Wholesaler Forecast'!K26:K34)*72000/12</f>
        <v>18000</v>
      </c>
      <c r="L44" s="1">
        <f>COUNT('Wholesaler Forecast'!L26:L34)*72000/12</f>
        <v>18000</v>
      </c>
      <c r="M44" s="1">
        <f>COUNT('Wholesaler Forecast'!M26:M34)*72000/12</f>
        <v>18000</v>
      </c>
      <c r="N44" s="53">
        <f>SUM(B44:M44)</f>
        <v>216000</v>
      </c>
    </row>
    <row r="45" spans="1:14" x14ac:dyDescent="0.25">
      <c r="A45" t="s">
        <v>60</v>
      </c>
      <c r="B45" s="1">
        <f>+'Wholesaler Forecast'!B35*0.001</f>
        <v>6000</v>
      </c>
      <c r="C45" s="1">
        <f>+'Wholesaler Forecast'!C35*0.001</f>
        <v>6750</v>
      </c>
      <c r="D45" s="1">
        <f>+'Wholesaler Forecast'!D35*0.001</f>
        <v>7500</v>
      </c>
      <c r="E45" s="1">
        <f>+'Wholesaler Forecast'!E35*0.001</f>
        <v>8250</v>
      </c>
      <c r="F45" s="1">
        <f>+'Wholesaler Forecast'!F35*0.001</f>
        <v>9000</v>
      </c>
      <c r="G45" s="1">
        <f>+'Wholesaler Forecast'!G35*0.001</f>
        <v>9750</v>
      </c>
      <c r="H45" s="1">
        <f>+'Wholesaler Forecast'!H35*0.001</f>
        <v>10500</v>
      </c>
      <c r="I45" s="1">
        <f>+'Wholesaler Forecast'!I35*0.001</f>
        <v>11250</v>
      </c>
      <c r="J45" s="1">
        <f>+'Wholesaler Forecast'!J35*0.001</f>
        <v>12000</v>
      </c>
      <c r="K45" s="1">
        <f>+'Wholesaler Forecast'!K35*0.001</f>
        <v>12750</v>
      </c>
      <c r="L45" s="1">
        <f>+'Wholesaler Forecast'!L35*0.001</f>
        <v>13500</v>
      </c>
      <c r="M45" s="1">
        <f>+'Wholesaler Forecast'!M35*0.001</f>
        <v>14250</v>
      </c>
      <c r="N45" s="53">
        <f t="shared" ref="N45:N51" si="24">SUM(B45:M45)</f>
        <v>121500</v>
      </c>
    </row>
    <row r="46" spans="1:14" x14ac:dyDescent="0.25">
      <c r="A46" t="s">
        <v>61</v>
      </c>
      <c r="B46" s="1">
        <f>COUNT('Wholesaler Forecast'!B111:B119)*60000/12</f>
        <v>5000</v>
      </c>
      <c r="C46" s="1">
        <f>COUNT('Wholesaler Forecast'!C111:C119)*60000/12</f>
        <v>5000</v>
      </c>
      <c r="D46" s="1">
        <f>COUNT('Wholesaler Forecast'!D111:D119)*60000/12</f>
        <v>5000</v>
      </c>
      <c r="E46" s="1">
        <f>COUNT('Wholesaler Forecast'!E111:E119)*60000/12</f>
        <v>5000</v>
      </c>
      <c r="F46" s="1">
        <f>COUNT('Wholesaler Forecast'!F111:F119)*60000/12</f>
        <v>5000</v>
      </c>
      <c r="G46" s="1">
        <f>COUNT('Wholesaler Forecast'!G111:G119)*60000/12</f>
        <v>5000</v>
      </c>
      <c r="H46" s="1">
        <f>COUNT('Wholesaler Forecast'!H111:H119)*60000/12</f>
        <v>5000</v>
      </c>
      <c r="I46" s="1">
        <f>COUNT('Wholesaler Forecast'!I111:I119)*60000/12</f>
        <v>5000</v>
      </c>
      <c r="J46" s="1">
        <f>COUNT('Wholesaler Forecast'!J111:J119)*60000/12</f>
        <v>5000</v>
      </c>
      <c r="K46" s="1">
        <f>COUNT('Wholesaler Forecast'!K111:K119)*60000/12</f>
        <v>10000</v>
      </c>
      <c r="L46" s="1">
        <f>COUNT('Wholesaler Forecast'!L111:L119)*60000/12</f>
        <v>10000</v>
      </c>
      <c r="M46" s="1">
        <f>COUNT('Wholesaler Forecast'!M111:M119)*60000/12</f>
        <v>10000</v>
      </c>
      <c r="N46" s="53">
        <f t="shared" si="24"/>
        <v>75000</v>
      </c>
    </row>
    <row r="47" spans="1:14" x14ac:dyDescent="0.25">
      <c r="A47" t="s">
        <v>62</v>
      </c>
      <c r="B47" s="1">
        <f>+'Wholesaler Forecast'!B120*0.0015</f>
        <v>5000</v>
      </c>
      <c r="C47" s="1">
        <f>+'Wholesaler Forecast'!C120*0.0015</f>
        <v>5000</v>
      </c>
      <c r="D47" s="1">
        <f>+'Wholesaler Forecast'!D120*0.0015</f>
        <v>5000</v>
      </c>
      <c r="E47" s="1">
        <f>+'Wholesaler Forecast'!E120*0.0015</f>
        <v>7500</v>
      </c>
      <c r="F47" s="1">
        <f>+'Wholesaler Forecast'!F120*0.0015</f>
        <v>7500</v>
      </c>
      <c r="G47" s="1">
        <f>+'Wholesaler Forecast'!G120*0.0015</f>
        <v>7500</v>
      </c>
      <c r="H47" s="1">
        <f>+'Wholesaler Forecast'!H120*0.0015</f>
        <v>10000</v>
      </c>
      <c r="I47" s="1">
        <f>+'Wholesaler Forecast'!I120*0.0015</f>
        <v>10000</v>
      </c>
      <c r="J47" s="1">
        <f>+'Wholesaler Forecast'!J120*0.0015</f>
        <v>10000</v>
      </c>
      <c r="K47" s="1">
        <f>+'Wholesaler Forecast'!K120*0.0015</f>
        <v>15000</v>
      </c>
      <c r="L47" s="1">
        <f>+'Wholesaler Forecast'!L120*0.0015</f>
        <v>15000</v>
      </c>
      <c r="M47" s="1">
        <f>+'Wholesaler Forecast'!M120*0.0015</f>
        <v>15000</v>
      </c>
      <c r="N47" s="53">
        <f t="shared" si="24"/>
        <v>112500</v>
      </c>
    </row>
    <row r="48" spans="1:14" x14ac:dyDescent="0.25">
      <c r="A48" t="s">
        <v>63</v>
      </c>
      <c r="B48" s="1">
        <v>4000</v>
      </c>
      <c r="C48" s="1">
        <v>4000</v>
      </c>
      <c r="D48" s="1">
        <v>4000</v>
      </c>
      <c r="E48" s="1">
        <v>4000</v>
      </c>
      <c r="F48" s="1">
        <v>4000</v>
      </c>
      <c r="G48" s="1">
        <v>4000</v>
      </c>
      <c r="H48" s="1">
        <v>4000</v>
      </c>
      <c r="I48" s="1">
        <v>4000</v>
      </c>
      <c r="J48" s="1">
        <v>4000</v>
      </c>
      <c r="K48" s="1">
        <v>4000</v>
      </c>
      <c r="L48" s="1">
        <v>4000</v>
      </c>
      <c r="M48" s="1">
        <v>4000</v>
      </c>
      <c r="N48" s="53">
        <f t="shared" si="24"/>
        <v>48000</v>
      </c>
    </row>
    <row r="49" spans="1:14" x14ac:dyDescent="0.25">
      <c r="A49" t="s">
        <v>64</v>
      </c>
      <c r="B49" s="1">
        <f>150000/12</f>
        <v>12500</v>
      </c>
      <c r="C49" s="1">
        <f>+B49</f>
        <v>12500</v>
      </c>
      <c r="D49" s="1">
        <f t="shared" ref="D49:M49" si="25">+C49</f>
        <v>12500</v>
      </c>
      <c r="E49" s="1">
        <f t="shared" si="25"/>
        <v>12500</v>
      </c>
      <c r="F49" s="1">
        <f t="shared" si="25"/>
        <v>12500</v>
      </c>
      <c r="G49" s="1">
        <f t="shared" si="25"/>
        <v>12500</v>
      </c>
      <c r="H49" s="1">
        <f t="shared" si="25"/>
        <v>12500</v>
      </c>
      <c r="I49" s="1">
        <f t="shared" si="25"/>
        <v>12500</v>
      </c>
      <c r="J49" s="1">
        <f t="shared" si="25"/>
        <v>12500</v>
      </c>
      <c r="K49" s="1">
        <f t="shared" si="25"/>
        <v>12500</v>
      </c>
      <c r="L49" s="1">
        <f t="shared" si="25"/>
        <v>12500</v>
      </c>
      <c r="M49" s="1">
        <f t="shared" si="25"/>
        <v>12500</v>
      </c>
      <c r="N49" s="53">
        <f t="shared" si="24"/>
        <v>150000</v>
      </c>
    </row>
    <row r="50" spans="1:14" x14ac:dyDescent="0.25">
      <c r="A50" t="s">
        <v>74</v>
      </c>
      <c r="B50" s="1">
        <f>100000/12</f>
        <v>8333.3333333333339</v>
      </c>
      <c r="C50" s="1">
        <f t="shared" ref="C50:M50" si="26">100000/12</f>
        <v>8333.3333333333339</v>
      </c>
      <c r="D50" s="1">
        <f t="shared" si="26"/>
        <v>8333.3333333333339</v>
      </c>
      <c r="E50" s="1">
        <f t="shared" si="26"/>
        <v>8333.3333333333339</v>
      </c>
      <c r="F50" s="1">
        <f t="shared" si="26"/>
        <v>8333.3333333333339</v>
      </c>
      <c r="G50" s="1">
        <f t="shared" si="26"/>
        <v>8333.3333333333339</v>
      </c>
      <c r="H50" s="1">
        <f t="shared" si="26"/>
        <v>8333.3333333333339</v>
      </c>
      <c r="I50" s="1">
        <f t="shared" si="26"/>
        <v>8333.3333333333339</v>
      </c>
      <c r="J50" s="1">
        <f t="shared" si="26"/>
        <v>8333.3333333333339</v>
      </c>
      <c r="K50" s="1">
        <f t="shared" si="26"/>
        <v>8333.3333333333339</v>
      </c>
      <c r="L50" s="1">
        <f t="shared" si="26"/>
        <v>8333.3333333333339</v>
      </c>
      <c r="M50" s="1">
        <f t="shared" si="26"/>
        <v>8333.3333333333339</v>
      </c>
      <c r="N50" s="53">
        <f t="shared" si="24"/>
        <v>99999.999999999985</v>
      </c>
    </row>
    <row r="51" spans="1:14" x14ac:dyDescent="0.25">
      <c r="A51" t="s">
        <v>77</v>
      </c>
      <c r="B51" s="1"/>
      <c r="C51" s="1"/>
      <c r="D51" s="1">
        <f>0.00025*'Wholesaler Forecast'!B35+0.00025*'Wholesaler Forecast'!C35+0.00025*'Wholesaler Forecast'!D35+0.00025*'Wholesaler Forecast'!B120+0.00025*'Wholesaler Forecast'!C120+0.00025*'Wholesaler Forecast'!D120</f>
        <v>7562.4999999999991</v>
      </c>
      <c r="E51" s="1"/>
      <c r="F51" s="1"/>
      <c r="G51" s="1">
        <f>0.00025*'Wholesaler Forecast'!E35+0.00025*'Wholesaler Forecast'!F35+0.00025*'Wholesaler Forecast'!G35+0.00025*'Wholesaler Forecast'!E120+0.00025*'Wholesaler Forecast'!F120+0.00025*'Wholesaler Forecast'!G120</f>
        <v>10500</v>
      </c>
      <c r="H51" s="1"/>
      <c r="I51" s="1"/>
      <c r="J51" s="1">
        <f>0.00025*'Wholesaler Forecast'!H35+0.00025*'Wholesaler Forecast'!I35+0.00025*'Wholesaler Forecast'!J35+0.00025*'Wholesaler Forecast'!H120+0.00025*'Wholesaler Forecast'!I120+0.00025*'Wholesaler Forecast'!J120</f>
        <v>13437.499999999998</v>
      </c>
      <c r="K51" s="1"/>
      <c r="L51" s="1"/>
      <c r="M51" s="1">
        <f>0.00025*'Wholesaler Forecast'!K35+0.00025*'Wholesaler Forecast'!L35+0.00025*'Wholesaler Forecast'!M35+0.00025*'Wholesaler Forecast'!K120+0.00025*'Wholesaler Forecast'!L120+0.00025*'Wholesaler Forecast'!M120</f>
        <v>17625</v>
      </c>
      <c r="N51" s="53">
        <f t="shared" si="24"/>
        <v>49125</v>
      </c>
    </row>
    <row r="52" spans="1:14" x14ac:dyDescent="0.25">
      <c r="A52" t="s">
        <v>66</v>
      </c>
      <c r="B52" s="1"/>
      <c r="C52" s="1"/>
      <c r="D52" s="1"/>
      <c r="E52" s="1"/>
      <c r="F52" s="1"/>
      <c r="G52" s="2" t="s">
        <v>78</v>
      </c>
      <c r="H52" s="1"/>
      <c r="I52" s="1"/>
      <c r="J52" s="1"/>
      <c r="K52" s="1"/>
      <c r="L52" s="1"/>
      <c r="M52" s="1"/>
      <c r="N52" s="53">
        <f t="shared" ref="N52:N61" si="27">SUM(B52:M52)</f>
        <v>0</v>
      </c>
    </row>
    <row r="53" spans="1:14" x14ac:dyDescent="0.25">
      <c r="A53" t="s">
        <v>67</v>
      </c>
      <c r="B53" s="1">
        <v>2000</v>
      </c>
      <c r="C53" s="1">
        <v>2000</v>
      </c>
      <c r="D53" s="1">
        <v>2000</v>
      </c>
      <c r="E53" s="1">
        <v>2000</v>
      </c>
      <c r="F53" s="1">
        <v>2000</v>
      </c>
      <c r="G53" s="1">
        <v>2000</v>
      </c>
      <c r="H53" s="1">
        <v>2000</v>
      </c>
      <c r="I53" s="1">
        <v>2000</v>
      </c>
      <c r="J53" s="1">
        <v>2000</v>
      </c>
      <c r="K53" s="1">
        <v>2000</v>
      </c>
      <c r="L53" s="1">
        <v>2000</v>
      </c>
      <c r="M53" s="1">
        <v>2000</v>
      </c>
      <c r="N53" s="53">
        <f t="shared" si="27"/>
        <v>24000</v>
      </c>
    </row>
    <row r="54" spans="1:14" x14ac:dyDescent="0.25">
      <c r="A54" t="s">
        <v>68</v>
      </c>
      <c r="B54" s="1">
        <f>+B53</f>
        <v>2000</v>
      </c>
      <c r="C54" s="1">
        <f t="shared" ref="C54" si="28">+C53</f>
        <v>2000</v>
      </c>
      <c r="D54" s="1">
        <f t="shared" ref="D54" si="29">+D53</f>
        <v>2000</v>
      </c>
      <c r="E54" s="1">
        <f t="shared" ref="E54" si="30">+E53</f>
        <v>2000</v>
      </c>
      <c r="F54" s="1">
        <f t="shared" ref="F54" si="31">+F53</f>
        <v>2000</v>
      </c>
      <c r="G54" s="1">
        <f t="shared" ref="G54" si="32">+G53</f>
        <v>2000</v>
      </c>
      <c r="H54" s="1">
        <f t="shared" ref="H54" si="33">+H53</f>
        <v>2000</v>
      </c>
      <c r="I54" s="1">
        <f t="shared" ref="I54" si="34">+I53</f>
        <v>2000</v>
      </c>
      <c r="J54" s="1">
        <f t="shared" ref="J54" si="35">+J53</f>
        <v>2000</v>
      </c>
      <c r="K54" s="1">
        <f t="shared" ref="K54" si="36">+K53</f>
        <v>2000</v>
      </c>
      <c r="L54" s="1">
        <f t="shared" ref="L54" si="37">+L53</f>
        <v>2000</v>
      </c>
      <c r="M54" s="1">
        <f t="shared" ref="M54" si="38">+M53</f>
        <v>2000</v>
      </c>
      <c r="N54" s="53">
        <f t="shared" si="27"/>
        <v>24000</v>
      </c>
    </row>
    <row r="55" spans="1:14" x14ac:dyDescent="0.25">
      <c r="A55" t="s">
        <v>65</v>
      </c>
      <c r="B55" s="1">
        <v>4000</v>
      </c>
      <c r="C55" s="1">
        <v>4000</v>
      </c>
      <c r="D55" s="1">
        <v>4000</v>
      </c>
      <c r="E55" s="1">
        <v>4000</v>
      </c>
      <c r="F55" s="1">
        <v>4000</v>
      </c>
      <c r="G55" s="1">
        <v>4000</v>
      </c>
      <c r="H55" s="1">
        <v>4000</v>
      </c>
      <c r="I55" s="1">
        <v>4000</v>
      </c>
      <c r="J55" s="1">
        <v>4000</v>
      </c>
      <c r="K55" s="1">
        <v>4000</v>
      </c>
      <c r="L55" s="1">
        <v>4000</v>
      </c>
      <c r="M55" s="1">
        <v>4000</v>
      </c>
      <c r="N55" s="53">
        <f t="shared" si="27"/>
        <v>48000</v>
      </c>
    </row>
    <row r="56" spans="1:14" x14ac:dyDescent="0.25">
      <c r="A56" t="s">
        <v>69</v>
      </c>
      <c r="B56" s="1">
        <v>1000</v>
      </c>
      <c r="C56" s="1">
        <v>1000</v>
      </c>
      <c r="D56" s="1">
        <v>1000</v>
      </c>
      <c r="E56" s="1">
        <v>1000</v>
      </c>
      <c r="F56" s="1">
        <v>1000</v>
      </c>
      <c r="G56" s="1">
        <v>1000</v>
      </c>
      <c r="H56" s="1">
        <v>1000</v>
      </c>
      <c r="I56" s="1">
        <v>1000</v>
      </c>
      <c r="J56" s="1">
        <v>1000</v>
      </c>
      <c r="K56" s="1">
        <v>1000</v>
      </c>
      <c r="L56" s="1">
        <v>1000</v>
      </c>
      <c r="M56" s="1">
        <v>1000</v>
      </c>
      <c r="N56" s="53">
        <f t="shared" si="27"/>
        <v>12000</v>
      </c>
    </row>
    <row r="57" spans="1:14" x14ac:dyDescent="0.25">
      <c r="A57" t="s">
        <v>70</v>
      </c>
      <c r="B57" s="6">
        <f t="shared" ref="B57:M57" si="39">(+B44+B45+B46+B47+B48+B49+B50+B51)*0.06</f>
        <v>3530</v>
      </c>
      <c r="C57" s="6">
        <f t="shared" si="39"/>
        <v>3575</v>
      </c>
      <c r="D57" s="6">
        <f t="shared" si="39"/>
        <v>4073.7499999999995</v>
      </c>
      <c r="E57" s="6">
        <f t="shared" si="39"/>
        <v>3815</v>
      </c>
      <c r="F57" s="6">
        <f t="shared" si="39"/>
        <v>3860</v>
      </c>
      <c r="G57" s="6">
        <f t="shared" si="39"/>
        <v>4535</v>
      </c>
      <c r="H57" s="6">
        <f t="shared" si="39"/>
        <v>4100</v>
      </c>
      <c r="I57" s="6">
        <f t="shared" si="39"/>
        <v>4145</v>
      </c>
      <c r="J57" s="6">
        <f t="shared" si="39"/>
        <v>4996.2499999999991</v>
      </c>
      <c r="K57" s="6">
        <f t="shared" si="39"/>
        <v>4834.9999999999991</v>
      </c>
      <c r="L57" s="6">
        <f t="shared" si="39"/>
        <v>4879.9999999999991</v>
      </c>
      <c r="M57" s="6">
        <f t="shared" si="39"/>
        <v>5982.4999999999991</v>
      </c>
      <c r="N57" s="53">
        <f t="shared" si="27"/>
        <v>52327.5</v>
      </c>
    </row>
    <row r="58" spans="1:14" x14ac:dyDescent="0.25">
      <c r="A58" t="s">
        <v>71</v>
      </c>
      <c r="G58" s="2" t="s">
        <v>75</v>
      </c>
      <c r="N58" s="53">
        <f t="shared" si="27"/>
        <v>0</v>
      </c>
    </row>
    <row r="59" spans="1:14" x14ac:dyDescent="0.25">
      <c r="A59" t="s">
        <v>82</v>
      </c>
      <c r="B59" s="1">
        <v>5000</v>
      </c>
      <c r="C59" s="1">
        <v>5000</v>
      </c>
      <c r="D59" s="1">
        <v>5000</v>
      </c>
      <c r="E59" s="1">
        <v>5000</v>
      </c>
      <c r="F59" s="1">
        <v>5000</v>
      </c>
      <c r="G59" s="1">
        <v>5000</v>
      </c>
      <c r="H59" s="1">
        <v>5000</v>
      </c>
      <c r="I59" s="1">
        <v>5000</v>
      </c>
      <c r="J59" s="1">
        <v>5000</v>
      </c>
      <c r="K59" s="1">
        <v>5000</v>
      </c>
      <c r="L59" s="1">
        <v>5000</v>
      </c>
      <c r="M59" s="1">
        <v>5000</v>
      </c>
      <c r="N59" s="53">
        <f t="shared" ref="N59" si="40">SUM(B59:M59)</f>
        <v>60000</v>
      </c>
    </row>
    <row r="60" spans="1:14" x14ac:dyDescent="0.25">
      <c r="A60" t="s">
        <v>72</v>
      </c>
      <c r="B60" s="30">
        <v>5000</v>
      </c>
      <c r="C60" s="30">
        <v>5000</v>
      </c>
      <c r="D60" s="30">
        <v>5000</v>
      </c>
      <c r="E60" s="30">
        <v>5000</v>
      </c>
      <c r="F60" s="30">
        <v>5000</v>
      </c>
      <c r="G60" s="30">
        <v>5000</v>
      </c>
      <c r="H60" s="30">
        <v>5000</v>
      </c>
      <c r="I60" s="30">
        <v>5000</v>
      </c>
      <c r="J60" s="30">
        <v>5000</v>
      </c>
      <c r="K60" s="30">
        <v>5000</v>
      </c>
      <c r="L60" s="30">
        <v>5000</v>
      </c>
      <c r="M60" s="30">
        <v>5000</v>
      </c>
      <c r="N60" s="57">
        <f t="shared" si="27"/>
        <v>60000</v>
      </c>
    </row>
    <row r="61" spans="1:14" x14ac:dyDescent="0.25">
      <c r="A61" t="s">
        <v>29</v>
      </c>
      <c r="B61" s="6">
        <f t="shared" ref="B61:M61" si="41">SUM(B44:B60)</f>
        <v>81363.333333333343</v>
      </c>
      <c r="C61" s="6">
        <f t="shared" si="41"/>
        <v>82158.333333333343</v>
      </c>
      <c r="D61" s="6">
        <f t="shared" si="41"/>
        <v>90969.583333333328</v>
      </c>
      <c r="E61" s="6">
        <f t="shared" si="41"/>
        <v>86398.333333333343</v>
      </c>
      <c r="F61" s="6">
        <f t="shared" si="41"/>
        <v>87193.333333333343</v>
      </c>
      <c r="G61" s="6">
        <f t="shared" si="41"/>
        <v>99118.333333333343</v>
      </c>
      <c r="H61" s="6">
        <f t="shared" si="41"/>
        <v>91433.333333333328</v>
      </c>
      <c r="I61" s="6">
        <f t="shared" si="41"/>
        <v>92228.333333333328</v>
      </c>
      <c r="J61" s="6">
        <f t="shared" si="41"/>
        <v>107267.08333333333</v>
      </c>
      <c r="K61" s="6">
        <f t="shared" si="41"/>
        <v>104418.33333333333</v>
      </c>
      <c r="L61" s="6">
        <f t="shared" si="41"/>
        <v>105213.33333333333</v>
      </c>
      <c r="M61" s="6">
        <f t="shared" si="41"/>
        <v>124690.83333333333</v>
      </c>
      <c r="N61" s="53">
        <f t="shared" si="27"/>
        <v>1152452.5000000002</v>
      </c>
    </row>
    <row r="63" spans="1:14" x14ac:dyDescent="0.25">
      <c r="A63" t="s">
        <v>3</v>
      </c>
      <c r="B63" s="6">
        <f t="shared" ref="B63:N63" si="42">+B41-B61</f>
        <v>-47561.299479166664</v>
      </c>
      <c r="C63" s="6">
        <f t="shared" si="42"/>
        <v>-46045.799479166664</v>
      </c>
      <c r="D63" s="6">
        <f t="shared" si="42"/>
        <v>-52234.04947916665</v>
      </c>
      <c r="E63" s="6">
        <f t="shared" si="42"/>
        <v>-49518.966145833343</v>
      </c>
      <c r="F63" s="6">
        <f t="shared" si="42"/>
        <v>-47065.966145833343</v>
      </c>
      <c r="G63" s="6">
        <f t="shared" si="42"/>
        <v>-55430.466145833343</v>
      </c>
      <c r="H63" s="6">
        <f t="shared" si="42"/>
        <v>-22830.799479166657</v>
      </c>
      <c r="I63" s="6">
        <f t="shared" si="42"/>
        <v>-19440.299479166657</v>
      </c>
      <c r="J63" s="6">
        <f t="shared" si="42"/>
        <v>-29981.049479166657</v>
      </c>
      <c r="K63" s="6">
        <f t="shared" si="42"/>
        <v>19761.533854166672</v>
      </c>
      <c r="L63" s="6">
        <f t="shared" si="42"/>
        <v>24089.533854166672</v>
      </c>
      <c r="M63" s="6">
        <f t="shared" si="42"/>
        <v>15027.026041666672</v>
      </c>
      <c r="N63" s="55">
        <f t="shared" si="42"/>
        <v>-311230.60156250012</v>
      </c>
    </row>
    <row r="65" spans="1:14" s="8" customFormat="1" ht="15.75" x14ac:dyDescent="0.25">
      <c r="A65" s="9" t="s">
        <v>6</v>
      </c>
      <c r="M65" s="58" t="s">
        <v>79</v>
      </c>
      <c r="N65" s="59">
        <f>+'MF Product Forecast'!N32+'UIT Product Forecast'!O5+'UIT Product Forecast'!O28+'UIT Product Forecast'!O50</f>
        <v>643487968.75</v>
      </c>
    </row>
    <row r="66" spans="1:14" x14ac:dyDescent="0.25">
      <c r="B66" s="46">
        <f t="shared" ref="B66:M66" si="43">+B35+365</f>
        <v>45200</v>
      </c>
      <c r="C66" s="46">
        <f t="shared" si="43"/>
        <v>45231</v>
      </c>
      <c r="D66" s="46">
        <f t="shared" si="43"/>
        <v>45262</v>
      </c>
      <c r="E66" s="46">
        <f t="shared" si="43"/>
        <v>45293</v>
      </c>
      <c r="F66" s="46">
        <f t="shared" si="43"/>
        <v>45324</v>
      </c>
      <c r="G66" s="46">
        <f t="shared" si="43"/>
        <v>45355</v>
      </c>
      <c r="H66" s="46">
        <f t="shared" si="43"/>
        <v>45386</v>
      </c>
      <c r="I66" s="46">
        <f t="shared" si="43"/>
        <v>45417</v>
      </c>
      <c r="J66" s="46">
        <f t="shared" si="43"/>
        <v>45448</v>
      </c>
      <c r="K66" s="46">
        <f t="shared" si="43"/>
        <v>45479</v>
      </c>
      <c r="L66" s="46">
        <f t="shared" si="43"/>
        <v>45510</v>
      </c>
      <c r="M66" s="46">
        <f t="shared" si="43"/>
        <v>45541</v>
      </c>
      <c r="N66" s="52" t="s">
        <v>0</v>
      </c>
    </row>
    <row r="67" spans="1:14" x14ac:dyDescent="0.25">
      <c r="A67" s="4" t="s">
        <v>56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52"/>
    </row>
    <row r="68" spans="1:14" x14ac:dyDescent="0.25">
      <c r="A68" t="s">
        <v>53</v>
      </c>
      <c r="B68" s="1">
        <f>+'MF Product Forecast'!C39</f>
        <v>127016.04817708333</v>
      </c>
      <c r="C68" s="1">
        <f>+'MF Product Forecast'!D39</f>
        <v>140880.95052083331</v>
      </c>
      <c r="D68" s="1">
        <f>+'MF Product Forecast'!E39</f>
        <v>155579.18619791669</v>
      </c>
      <c r="E68" s="1">
        <f>+'MF Product Forecast'!F39</f>
        <v>171110.75520833334</v>
      </c>
      <c r="F68" s="1">
        <f>+'MF Product Forecast'!G39</f>
        <v>187475.65755208334</v>
      </c>
      <c r="G68" s="1">
        <f>+'MF Product Forecast'!H39</f>
        <v>204673.89322916666</v>
      </c>
      <c r="H68" s="1">
        <f>+'MF Product Forecast'!I39</f>
        <v>222705.46223958334</v>
      </c>
      <c r="I68" s="1">
        <f>+'MF Product Forecast'!J39</f>
        <v>241570.36458333334</v>
      </c>
      <c r="J68" s="1">
        <f>+'MF Product Forecast'!K39</f>
        <v>261268.60026041666</v>
      </c>
      <c r="K68" s="1">
        <f>+'MF Product Forecast'!L39</f>
        <v>281800.16927083337</v>
      </c>
      <c r="L68" s="1">
        <f>+'MF Product Forecast'!M39</f>
        <v>303165.07161458337</v>
      </c>
      <c r="M68" s="1">
        <f>+'MF Product Forecast'!N39</f>
        <v>325363.30729166669</v>
      </c>
      <c r="N68" s="53">
        <f>SUM(B68:M68)</f>
        <v>2622609.4661458335</v>
      </c>
    </row>
    <row r="69" spans="1:14" x14ac:dyDescent="0.25">
      <c r="A69" t="s">
        <v>54</v>
      </c>
      <c r="B69" s="1">
        <f>+'UIT Product Forecast'!C68</f>
        <v>74166.666666666686</v>
      </c>
      <c r="C69" s="1">
        <f>+'UIT Product Forecast'!D68</f>
        <v>54166.666666666686</v>
      </c>
      <c r="D69" s="1">
        <f>+'UIT Product Forecast'!E68</f>
        <v>54166.666666666686</v>
      </c>
      <c r="E69" s="1">
        <f>+'UIT Product Forecast'!F68</f>
        <v>117499.99999999994</v>
      </c>
      <c r="F69" s="1">
        <f>+'UIT Product Forecast'!G68</f>
        <v>117499.99999999994</v>
      </c>
      <c r="G69" s="1">
        <f>+'UIT Product Forecast'!H68</f>
        <v>117499.99999999994</v>
      </c>
      <c r="H69" s="1">
        <f>+'UIT Product Forecast'!I68</f>
        <v>142500</v>
      </c>
      <c r="I69" s="1">
        <f>+'UIT Product Forecast'!J68</f>
        <v>142500</v>
      </c>
      <c r="J69" s="1">
        <f>+'UIT Product Forecast'!K68</f>
        <v>142500</v>
      </c>
      <c r="K69" s="1">
        <f>+'UIT Product Forecast'!L68</f>
        <v>180000</v>
      </c>
      <c r="L69" s="1">
        <f>+'UIT Product Forecast'!M68</f>
        <v>180000</v>
      </c>
      <c r="M69" s="1">
        <f>+'UIT Product Forecast'!N68</f>
        <v>180000</v>
      </c>
      <c r="N69" s="53">
        <f>SUM(B69:M69)</f>
        <v>1502500</v>
      </c>
    </row>
    <row r="70" spans="1:14" x14ac:dyDescent="0.25">
      <c r="A70" t="s">
        <v>55</v>
      </c>
      <c r="G70" s="2" t="s">
        <v>80</v>
      </c>
      <c r="N70" s="54"/>
    </row>
    <row r="71" spans="1:14" x14ac:dyDescent="0.25">
      <c r="A71" t="s">
        <v>73</v>
      </c>
      <c r="B71" s="30">
        <f>(+'MF Product Forecast'!C32/100*0.0125*2)+('UIT Product Forecast'!C50/100*0.0125*2)</f>
        <v>33945.647786458336</v>
      </c>
      <c r="C71" s="30">
        <f>(+'MF Product Forecast'!D32/100*0.0125*2)+('UIT Product Forecast'!D50/100*0.0125*2)</f>
        <v>37605.618489583336</v>
      </c>
      <c r="D71" s="30">
        <f>(+'MF Product Forecast'!E32/100*0.0125*2)+('UIT Product Forecast'!E50/100*0.0125*2)</f>
        <v>41515.589192708336</v>
      </c>
      <c r="E71" s="30">
        <f>(+'MF Product Forecast'!F32/100*0.0125*2)+('UIT Product Forecast'!F50/100*0.0125*2)</f>
        <v>46508.893229166664</v>
      </c>
      <c r="F71" s="30">
        <f>(+'MF Product Forecast'!G32/100*0.0125*2)+('UIT Product Forecast'!G50/100*0.0125*2)</f>
        <v>50918.863932291664</v>
      </c>
      <c r="G71" s="30">
        <f>(+'MF Product Forecast'!H32/100*0.0125*2)+('UIT Product Forecast'!H50/100*0.0125*2)</f>
        <v>55578.834635416664</v>
      </c>
      <c r="H71" s="30">
        <f>(+'MF Product Forecast'!I32/100*0.0125*2)+('UIT Product Forecast'!I50/100*0.0125*2)</f>
        <v>61322.138671875</v>
      </c>
      <c r="I71" s="30">
        <f>(+'MF Product Forecast'!J32/100*0.0125*2)+('UIT Product Forecast'!J50/100*0.0125*2)</f>
        <v>66482.109375</v>
      </c>
      <c r="J71" s="30">
        <f>(+'MF Product Forecast'!K32/100*0.0125*2)+('UIT Product Forecast'!K50/100*0.0125*2)</f>
        <v>71892.080078125</v>
      </c>
      <c r="K71" s="30">
        <f>(+'MF Product Forecast'!L32/100*0.0125*2)+('UIT Product Forecast'!L50/100*0.0125*2)</f>
        <v>78802.05078125</v>
      </c>
      <c r="L71" s="30">
        <f>(+'MF Product Forecast'!M32/100*0.0125*2)+('UIT Product Forecast'!M50/100*0.0125*2)</f>
        <v>84712.021484375</v>
      </c>
      <c r="M71" s="30">
        <f>(+'MF Product Forecast'!N32/100*0.0125*2)+('UIT Product Forecast'!N50/100*0.0125*2)</f>
        <v>90871.9921875</v>
      </c>
      <c r="N71" s="56">
        <f>SUM(B71:M71)</f>
        <v>720155.83984375</v>
      </c>
    </row>
    <row r="72" spans="1:14" x14ac:dyDescent="0.25">
      <c r="A72" t="s">
        <v>57</v>
      </c>
      <c r="B72" s="6">
        <f>SUM(B68:B71)</f>
        <v>235128.36263020834</v>
      </c>
      <c r="C72" s="6">
        <f t="shared" ref="C72" si="44">SUM(C68:C71)</f>
        <v>232653.23567708334</v>
      </c>
      <c r="D72" s="6">
        <f t="shared" ref="D72" si="45">SUM(D68:D71)</f>
        <v>251261.44205729172</v>
      </c>
      <c r="E72" s="6">
        <f t="shared" ref="E72" si="46">SUM(E68:E71)</f>
        <v>335119.64843749994</v>
      </c>
      <c r="F72" s="6">
        <f t="shared" ref="F72" si="47">SUM(F68:F71)</f>
        <v>355894.52148437494</v>
      </c>
      <c r="G72" s="6">
        <f t="shared" ref="G72" si="48">SUM(G68:G71)</f>
        <v>377752.72786458331</v>
      </c>
      <c r="H72" s="6">
        <f t="shared" ref="H72" si="49">SUM(H68:H71)</f>
        <v>426527.60091145837</v>
      </c>
      <c r="I72" s="6">
        <f t="shared" ref="I72" si="50">SUM(I68:I71)</f>
        <v>450552.47395833337</v>
      </c>
      <c r="J72" s="6">
        <f t="shared" ref="J72" si="51">SUM(J68:J71)</f>
        <v>475660.68033854163</v>
      </c>
      <c r="K72" s="6">
        <f t="shared" ref="K72" si="52">SUM(K68:K71)</f>
        <v>540602.22005208337</v>
      </c>
      <c r="L72" s="6">
        <f t="shared" ref="L72" si="53">SUM(L68:L71)</f>
        <v>567877.09309895837</v>
      </c>
      <c r="M72" s="6">
        <f t="shared" ref="M72" si="54">SUM(M68:M71)</f>
        <v>596235.29947916674</v>
      </c>
      <c r="N72" s="55">
        <f t="shared" ref="N72" si="55">SUM(N68:N71)</f>
        <v>4845265.305989584</v>
      </c>
    </row>
    <row r="74" spans="1:14" x14ac:dyDescent="0.25">
      <c r="A74" s="4" t="s">
        <v>58</v>
      </c>
    </row>
    <row r="75" spans="1:14" x14ac:dyDescent="0.25">
      <c r="A75" t="s">
        <v>59</v>
      </c>
      <c r="B75" s="1">
        <f>COUNT('Wholesaler Forecast'!B42:B50)*72000/12</f>
        <v>24000</v>
      </c>
      <c r="C75" s="1">
        <f>COUNT('Wholesaler Forecast'!C42:C50)*72000/12</f>
        <v>24000</v>
      </c>
      <c r="D75" s="1">
        <f>COUNT('Wholesaler Forecast'!D42:D50)*72000/12</f>
        <v>24000</v>
      </c>
      <c r="E75" s="1">
        <f>COUNT('Wholesaler Forecast'!E42:E50)*72000/12</f>
        <v>24000</v>
      </c>
      <c r="F75" s="1">
        <f>COUNT('Wholesaler Forecast'!F42:F50)*72000/12</f>
        <v>24000</v>
      </c>
      <c r="G75" s="1">
        <f>COUNT('Wholesaler Forecast'!G42:G50)*72000/12</f>
        <v>24000</v>
      </c>
      <c r="H75" s="1">
        <f>COUNT('Wholesaler Forecast'!H42:H50)*72000/12</f>
        <v>24000</v>
      </c>
      <c r="I75" s="1">
        <f>COUNT('Wholesaler Forecast'!I42:I50)*72000/12</f>
        <v>24000</v>
      </c>
      <c r="J75" s="1">
        <f>COUNT('Wholesaler Forecast'!J42:J50)*72000/12</f>
        <v>24000</v>
      </c>
      <c r="K75" s="1">
        <f>COUNT('Wholesaler Forecast'!K42:K50)*72000/12</f>
        <v>24000</v>
      </c>
      <c r="L75" s="1">
        <f>COUNT('Wholesaler Forecast'!L42:L50)*72000/12</f>
        <v>24000</v>
      </c>
      <c r="M75" s="1">
        <f>COUNT('Wholesaler Forecast'!M42:M50)*72000/12</f>
        <v>24000</v>
      </c>
      <c r="N75" s="53">
        <f>SUM(B75:M75)</f>
        <v>288000</v>
      </c>
    </row>
    <row r="76" spans="1:14" x14ac:dyDescent="0.25">
      <c r="A76" t="s">
        <v>60</v>
      </c>
      <c r="B76" s="1">
        <f>+'Wholesaler Forecast'!B51*0.001</f>
        <v>15000</v>
      </c>
      <c r="C76" s="1">
        <f>+'Wholesaler Forecast'!C51*0.001</f>
        <v>16000</v>
      </c>
      <c r="D76" s="1">
        <f>+'Wholesaler Forecast'!D51*0.001</f>
        <v>17000</v>
      </c>
      <c r="E76" s="1">
        <f>+'Wholesaler Forecast'!E51*0.001</f>
        <v>18000</v>
      </c>
      <c r="F76" s="1">
        <f>+'Wholesaler Forecast'!F51*0.001</f>
        <v>19000</v>
      </c>
      <c r="G76" s="1">
        <f>+'Wholesaler Forecast'!G51*0.001</f>
        <v>20000</v>
      </c>
      <c r="H76" s="1">
        <f>+'Wholesaler Forecast'!H51*0.001</f>
        <v>21000</v>
      </c>
      <c r="I76" s="1">
        <f>+'Wholesaler Forecast'!I51*0.001</f>
        <v>22000</v>
      </c>
      <c r="J76" s="1">
        <f>+'Wholesaler Forecast'!J51*0.001</f>
        <v>23000</v>
      </c>
      <c r="K76" s="1">
        <f>+'Wholesaler Forecast'!K51*0.001</f>
        <v>24000</v>
      </c>
      <c r="L76" s="1">
        <f>+'Wholesaler Forecast'!L51*0.001</f>
        <v>25000</v>
      </c>
      <c r="M76" s="1">
        <f>+'Wholesaler Forecast'!M51*0.001</f>
        <v>26000</v>
      </c>
      <c r="N76" s="53">
        <f t="shared" ref="N76:N83" si="56">SUM(B76:M76)</f>
        <v>246000</v>
      </c>
    </row>
    <row r="77" spans="1:14" x14ac:dyDescent="0.25">
      <c r="A77" t="s">
        <v>61</v>
      </c>
      <c r="B77" s="1">
        <f>COUNT('Wholesaler Forecast'!B127:B135)*60000/12</f>
        <v>10000</v>
      </c>
      <c r="C77" s="1">
        <f>COUNT('Wholesaler Forecast'!C127:C135)*60000/12</f>
        <v>10000</v>
      </c>
      <c r="D77" s="1">
        <f>COUNT('Wholesaler Forecast'!D127:D135)*60000/12</f>
        <v>10000</v>
      </c>
      <c r="E77" s="1">
        <f>COUNT('Wholesaler Forecast'!E127:E135)*60000/12</f>
        <v>10000</v>
      </c>
      <c r="F77" s="1">
        <f>COUNT('Wholesaler Forecast'!F127:F135)*60000/12</f>
        <v>10000</v>
      </c>
      <c r="G77" s="1">
        <f>COUNT('Wholesaler Forecast'!G127:G135)*60000/12</f>
        <v>10000</v>
      </c>
      <c r="H77" s="1">
        <f>COUNT('Wholesaler Forecast'!H127:H135)*60000/12</f>
        <v>10000</v>
      </c>
      <c r="I77" s="1">
        <f>COUNT('Wholesaler Forecast'!I127:I135)*60000/12</f>
        <v>10000</v>
      </c>
      <c r="J77" s="1">
        <f>COUNT('Wholesaler Forecast'!J127:J135)*60000/12</f>
        <v>10000</v>
      </c>
      <c r="K77" s="1">
        <f>COUNT('Wholesaler Forecast'!K127:K135)*60000/12</f>
        <v>15000</v>
      </c>
      <c r="L77" s="1">
        <f>COUNT('Wholesaler Forecast'!L127:L135)*60000/12</f>
        <v>15000</v>
      </c>
      <c r="M77" s="1">
        <f>COUNT('Wholesaler Forecast'!M127:M135)*60000/12</f>
        <v>15000</v>
      </c>
      <c r="N77" s="53">
        <f t="shared" si="56"/>
        <v>135000</v>
      </c>
    </row>
    <row r="78" spans="1:14" x14ac:dyDescent="0.25">
      <c r="A78" t="s">
        <v>62</v>
      </c>
      <c r="B78" s="1">
        <f>+'Wholesaler Forecast'!B136*0.0015</f>
        <v>20000</v>
      </c>
      <c r="C78" s="1">
        <f>+'Wholesaler Forecast'!C136*0.0015</f>
        <v>20000</v>
      </c>
      <c r="D78" s="1">
        <f>+'Wholesaler Forecast'!D136*0.0015</f>
        <v>20000</v>
      </c>
      <c r="E78" s="1">
        <f>+'Wholesaler Forecast'!E136*0.0015</f>
        <v>25000</v>
      </c>
      <c r="F78" s="1">
        <f>+'Wholesaler Forecast'!F136*0.0015</f>
        <v>25000</v>
      </c>
      <c r="G78" s="1">
        <f>+'Wholesaler Forecast'!G136*0.0015</f>
        <v>25000</v>
      </c>
      <c r="H78" s="1">
        <f>+'Wholesaler Forecast'!H136*0.0015</f>
        <v>30000</v>
      </c>
      <c r="I78" s="1">
        <f>+'Wholesaler Forecast'!I136*0.0015</f>
        <v>30000</v>
      </c>
      <c r="J78" s="1">
        <f>+'Wholesaler Forecast'!J136*0.0015</f>
        <v>30000</v>
      </c>
      <c r="K78" s="1">
        <f>+'Wholesaler Forecast'!K136*0.0015</f>
        <v>37500</v>
      </c>
      <c r="L78" s="1">
        <f>+'Wholesaler Forecast'!L136*0.0015</f>
        <v>37500</v>
      </c>
      <c r="M78" s="1">
        <f>+'Wholesaler Forecast'!M136*0.0015</f>
        <v>37500</v>
      </c>
      <c r="N78" s="53">
        <f t="shared" si="56"/>
        <v>337500</v>
      </c>
    </row>
    <row r="79" spans="1:14" x14ac:dyDescent="0.25">
      <c r="A79" t="s">
        <v>63</v>
      </c>
      <c r="B79" s="1">
        <v>6000</v>
      </c>
      <c r="C79" s="1">
        <v>6000</v>
      </c>
      <c r="D79" s="1">
        <v>6000</v>
      </c>
      <c r="E79" s="1">
        <v>6000</v>
      </c>
      <c r="F79" s="1">
        <v>6000</v>
      </c>
      <c r="G79" s="1">
        <v>6000</v>
      </c>
      <c r="H79" s="1">
        <v>6000</v>
      </c>
      <c r="I79" s="1">
        <v>6000</v>
      </c>
      <c r="J79" s="1">
        <v>6000</v>
      </c>
      <c r="K79" s="1">
        <v>6000</v>
      </c>
      <c r="L79" s="1">
        <v>6000</v>
      </c>
      <c r="M79" s="1">
        <v>6000</v>
      </c>
      <c r="N79" s="53">
        <f t="shared" si="56"/>
        <v>72000</v>
      </c>
    </row>
    <row r="80" spans="1:14" x14ac:dyDescent="0.25">
      <c r="A80" t="s">
        <v>64</v>
      </c>
      <c r="B80" s="1">
        <f>150000/12</f>
        <v>12500</v>
      </c>
      <c r="C80" s="1">
        <f>+B80</f>
        <v>12500</v>
      </c>
      <c r="D80" s="1">
        <f t="shared" ref="D80:M80" si="57">+C80</f>
        <v>12500</v>
      </c>
      <c r="E80" s="1">
        <f t="shared" si="57"/>
        <v>12500</v>
      </c>
      <c r="F80" s="1">
        <f t="shared" si="57"/>
        <v>12500</v>
      </c>
      <c r="G80" s="1">
        <f t="shared" si="57"/>
        <v>12500</v>
      </c>
      <c r="H80" s="1">
        <f t="shared" si="57"/>
        <v>12500</v>
      </c>
      <c r="I80" s="1">
        <f t="shared" si="57"/>
        <v>12500</v>
      </c>
      <c r="J80" s="1">
        <f t="shared" si="57"/>
        <v>12500</v>
      </c>
      <c r="K80" s="1">
        <f t="shared" si="57"/>
        <v>12500</v>
      </c>
      <c r="L80" s="1">
        <f t="shared" si="57"/>
        <v>12500</v>
      </c>
      <c r="M80" s="1">
        <f t="shared" si="57"/>
        <v>12500</v>
      </c>
      <c r="N80" s="53">
        <f t="shared" si="56"/>
        <v>150000</v>
      </c>
    </row>
    <row r="81" spans="1:14" x14ac:dyDescent="0.25">
      <c r="A81" t="s">
        <v>87</v>
      </c>
      <c r="B81" s="1"/>
      <c r="C81" s="1"/>
      <c r="D81" s="1">
        <f>+D83*2</f>
        <v>44000</v>
      </c>
      <c r="E81" s="1"/>
      <c r="F81" s="1"/>
      <c r="G81" s="1">
        <f>+G83*2</f>
        <v>53500.000000000007</v>
      </c>
      <c r="H81" s="1"/>
      <c r="I81" s="1"/>
      <c r="J81" s="1">
        <f>+J83*2</f>
        <v>63000</v>
      </c>
      <c r="K81" s="1"/>
      <c r="L81" s="1"/>
      <c r="M81" s="1">
        <f>+M83*2</f>
        <v>75000</v>
      </c>
      <c r="N81" s="53">
        <f t="shared" si="56"/>
        <v>235500</v>
      </c>
    </row>
    <row r="82" spans="1:14" x14ac:dyDescent="0.25">
      <c r="A82" t="s">
        <v>74</v>
      </c>
      <c r="B82" s="1">
        <f>100000/12</f>
        <v>8333.3333333333339</v>
      </c>
      <c r="C82" s="1">
        <f t="shared" ref="C82:M82" si="58">100000/12</f>
        <v>8333.3333333333339</v>
      </c>
      <c r="D82" s="1">
        <f t="shared" si="58"/>
        <v>8333.3333333333339</v>
      </c>
      <c r="E82" s="1">
        <f t="shared" si="58"/>
        <v>8333.3333333333339</v>
      </c>
      <c r="F82" s="1">
        <f t="shared" si="58"/>
        <v>8333.3333333333339</v>
      </c>
      <c r="G82" s="1">
        <f t="shared" si="58"/>
        <v>8333.3333333333339</v>
      </c>
      <c r="H82" s="1">
        <f t="shared" si="58"/>
        <v>8333.3333333333339</v>
      </c>
      <c r="I82" s="1">
        <f t="shared" si="58"/>
        <v>8333.3333333333339</v>
      </c>
      <c r="J82" s="1">
        <f t="shared" si="58"/>
        <v>8333.3333333333339</v>
      </c>
      <c r="K82" s="1">
        <f t="shared" si="58"/>
        <v>8333.3333333333339</v>
      </c>
      <c r="L82" s="1">
        <f t="shared" si="58"/>
        <v>8333.3333333333339</v>
      </c>
      <c r="M82" s="1">
        <f t="shared" si="58"/>
        <v>8333.3333333333339</v>
      </c>
      <c r="N82" s="53">
        <f t="shared" si="56"/>
        <v>99999.999999999985</v>
      </c>
    </row>
    <row r="83" spans="1:14" x14ac:dyDescent="0.25">
      <c r="A83" t="s">
        <v>77</v>
      </c>
      <c r="B83" s="1"/>
      <c r="C83" s="1"/>
      <c r="D83" s="1">
        <f>0.00025*'Wholesaler Forecast'!B51+0.00025*'Wholesaler Forecast'!C51+0.00025*'Wholesaler Forecast'!D51+0.00025*'Wholesaler Forecast'!B136+0.00025*'Wholesaler Forecast'!C136+0.00025*'Wholesaler Forecast'!D136</f>
        <v>22000</v>
      </c>
      <c r="E83" s="1"/>
      <c r="F83" s="1"/>
      <c r="G83" s="1">
        <f>0.00025*'Wholesaler Forecast'!E51+0.00025*'Wholesaler Forecast'!F51+0.00025*'Wholesaler Forecast'!G51+0.00025*'Wholesaler Forecast'!E136+0.00025*'Wholesaler Forecast'!F136+0.00025*'Wholesaler Forecast'!G136</f>
        <v>26750.000000000004</v>
      </c>
      <c r="H83" s="1"/>
      <c r="I83" s="1"/>
      <c r="J83" s="1">
        <f>0.00025*'Wholesaler Forecast'!H51+0.00025*'Wholesaler Forecast'!I51+0.00025*'Wholesaler Forecast'!J51+0.00025*'Wholesaler Forecast'!H136+0.00025*'Wholesaler Forecast'!I136+0.00025*'Wholesaler Forecast'!J136</f>
        <v>31500</v>
      </c>
      <c r="K83" s="1"/>
      <c r="L83" s="1"/>
      <c r="M83" s="1">
        <f>0.00025*'Wholesaler Forecast'!K51+0.00025*'Wholesaler Forecast'!L51+0.00025*'Wholesaler Forecast'!M51+0.00025*'Wholesaler Forecast'!K136+0.00025*'Wholesaler Forecast'!L136+0.00025*'Wholesaler Forecast'!M136</f>
        <v>37500</v>
      </c>
      <c r="N83" s="53">
        <f t="shared" si="56"/>
        <v>117750</v>
      </c>
    </row>
    <row r="84" spans="1:14" x14ac:dyDescent="0.25">
      <c r="A84" t="s">
        <v>66</v>
      </c>
      <c r="B84" s="1"/>
      <c r="C84" s="1"/>
      <c r="D84" s="1"/>
      <c r="E84" s="1"/>
      <c r="F84" s="1"/>
      <c r="G84" s="2" t="s">
        <v>78</v>
      </c>
      <c r="H84" s="1"/>
      <c r="I84" s="1"/>
      <c r="J84" s="1"/>
      <c r="K84" s="1"/>
      <c r="L84" s="1"/>
      <c r="M84" s="1"/>
      <c r="N84" s="53">
        <f t="shared" ref="N84:N93" si="59">SUM(B84:M84)</f>
        <v>0</v>
      </c>
    </row>
    <row r="85" spans="1:14" x14ac:dyDescent="0.25">
      <c r="A85" t="s">
        <v>67</v>
      </c>
      <c r="B85" s="1">
        <v>2000</v>
      </c>
      <c r="C85" s="1">
        <v>2000</v>
      </c>
      <c r="D85" s="1">
        <v>2000</v>
      </c>
      <c r="E85" s="1">
        <v>2000</v>
      </c>
      <c r="F85" s="1">
        <v>2000</v>
      </c>
      <c r="G85" s="1">
        <v>2000</v>
      </c>
      <c r="H85" s="1">
        <v>2000</v>
      </c>
      <c r="I85" s="1">
        <v>2000</v>
      </c>
      <c r="J85" s="1">
        <v>2000</v>
      </c>
      <c r="K85" s="1">
        <v>2000</v>
      </c>
      <c r="L85" s="1">
        <v>2000</v>
      </c>
      <c r="M85" s="1">
        <v>2000</v>
      </c>
      <c r="N85" s="53">
        <f t="shared" si="59"/>
        <v>24000</v>
      </c>
    </row>
    <row r="86" spans="1:14" x14ac:dyDescent="0.25">
      <c r="A86" t="s">
        <v>68</v>
      </c>
      <c r="B86" s="1">
        <f>+B85</f>
        <v>2000</v>
      </c>
      <c r="C86" s="1">
        <f t="shared" ref="C86" si="60">+C85</f>
        <v>2000</v>
      </c>
      <c r="D86" s="1">
        <f t="shared" ref="D86" si="61">+D85</f>
        <v>2000</v>
      </c>
      <c r="E86" s="1">
        <f t="shared" ref="E86" si="62">+E85</f>
        <v>2000</v>
      </c>
      <c r="F86" s="1">
        <f t="shared" ref="F86" si="63">+F85</f>
        <v>2000</v>
      </c>
      <c r="G86" s="1">
        <f t="shared" ref="G86" si="64">+G85</f>
        <v>2000</v>
      </c>
      <c r="H86" s="1">
        <f t="shared" ref="H86" si="65">+H85</f>
        <v>2000</v>
      </c>
      <c r="I86" s="1">
        <f t="shared" ref="I86" si="66">+I85</f>
        <v>2000</v>
      </c>
      <c r="J86" s="1">
        <f t="shared" ref="J86" si="67">+J85</f>
        <v>2000</v>
      </c>
      <c r="K86" s="1">
        <f t="shared" ref="K86" si="68">+K85</f>
        <v>2000</v>
      </c>
      <c r="L86" s="1">
        <f t="shared" ref="L86" si="69">+L85</f>
        <v>2000</v>
      </c>
      <c r="M86" s="1">
        <f t="shared" ref="M86" si="70">+M85</f>
        <v>2000</v>
      </c>
      <c r="N86" s="53">
        <f t="shared" si="59"/>
        <v>24000</v>
      </c>
    </row>
    <row r="87" spans="1:14" x14ac:dyDescent="0.25">
      <c r="A87" t="s">
        <v>65</v>
      </c>
      <c r="B87" s="1">
        <v>4000</v>
      </c>
      <c r="C87" s="1">
        <v>4000</v>
      </c>
      <c r="D87" s="1">
        <v>4000</v>
      </c>
      <c r="E87" s="1">
        <v>4000</v>
      </c>
      <c r="F87" s="1">
        <v>4000</v>
      </c>
      <c r="G87" s="1">
        <v>4000</v>
      </c>
      <c r="H87" s="1">
        <v>4000</v>
      </c>
      <c r="I87" s="1">
        <v>4000</v>
      </c>
      <c r="J87" s="1">
        <v>4000</v>
      </c>
      <c r="K87" s="1">
        <v>4000</v>
      </c>
      <c r="L87" s="1">
        <v>4000</v>
      </c>
      <c r="M87" s="1">
        <v>4000</v>
      </c>
      <c r="N87" s="53">
        <f t="shared" si="59"/>
        <v>48000</v>
      </c>
    </row>
    <row r="88" spans="1:14" x14ac:dyDescent="0.25">
      <c r="A88" t="s">
        <v>69</v>
      </c>
      <c r="B88" s="1">
        <v>1000</v>
      </c>
      <c r="C88" s="1">
        <v>1000</v>
      </c>
      <c r="D88" s="1">
        <v>1000</v>
      </c>
      <c r="E88" s="1">
        <v>1000</v>
      </c>
      <c r="F88" s="1">
        <v>1000</v>
      </c>
      <c r="G88" s="1">
        <v>1000</v>
      </c>
      <c r="H88" s="1">
        <v>1000</v>
      </c>
      <c r="I88" s="1">
        <v>1000</v>
      </c>
      <c r="J88" s="1">
        <v>1000</v>
      </c>
      <c r="K88" s="1">
        <v>1000</v>
      </c>
      <c r="L88" s="1">
        <v>1000</v>
      </c>
      <c r="M88" s="1">
        <v>1000</v>
      </c>
      <c r="N88" s="53">
        <f t="shared" si="59"/>
        <v>12000</v>
      </c>
    </row>
    <row r="89" spans="1:14" x14ac:dyDescent="0.25">
      <c r="A89" t="s">
        <v>70</v>
      </c>
      <c r="B89" s="6">
        <f>(+B75+B76+B77+B78+B79+B80+B82+B83)*0.06</f>
        <v>5749.9999999999991</v>
      </c>
      <c r="C89" s="6">
        <f t="shared" ref="C89:M89" si="71">(+C75+C76+C77+C78+C79+C80+C82+C83)*0.06</f>
        <v>5809.9999999999991</v>
      </c>
      <c r="D89" s="6">
        <f t="shared" si="71"/>
        <v>7189.9999999999991</v>
      </c>
      <c r="E89" s="6">
        <f t="shared" si="71"/>
        <v>6229.9999999999991</v>
      </c>
      <c r="F89" s="6">
        <f t="shared" si="71"/>
        <v>6289.9999999999991</v>
      </c>
      <c r="G89" s="6">
        <f t="shared" si="71"/>
        <v>7955</v>
      </c>
      <c r="H89" s="6">
        <f t="shared" si="71"/>
        <v>6709.9999999999991</v>
      </c>
      <c r="I89" s="6">
        <f t="shared" si="71"/>
        <v>6769.9999999999991</v>
      </c>
      <c r="J89" s="6">
        <f t="shared" si="71"/>
        <v>8719.9999999999982</v>
      </c>
      <c r="K89" s="6">
        <f t="shared" si="71"/>
        <v>7639.9999999999991</v>
      </c>
      <c r="L89" s="6">
        <f t="shared" si="71"/>
        <v>7699.9999999999991</v>
      </c>
      <c r="M89" s="6">
        <f t="shared" si="71"/>
        <v>10009.999999999998</v>
      </c>
      <c r="N89" s="53">
        <f t="shared" si="59"/>
        <v>86775</v>
      </c>
    </row>
    <row r="90" spans="1:14" x14ac:dyDescent="0.25">
      <c r="A90" t="s">
        <v>71</v>
      </c>
      <c r="G90" s="2" t="s">
        <v>75</v>
      </c>
      <c r="N90" s="53">
        <f t="shared" si="59"/>
        <v>0</v>
      </c>
    </row>
    <row r="91" spans="1:14" x14ac:dyDescent="0.25">
      <c r="A91" t="s">
        <v>82</v>
      </c>
      <c r="B91" s="1">
        <v>5000</v>
      </c>
      <c r="C91" s="1">
        <v>5000</v>
      </c>
      <c r="D91" s="1">
        <v>5000</v>
      </c>
      <c r="E91" s="1">
        <v>5000</v>
      </c>
      <c r="F91" s="1">
        <v>5000</v>
      </c>
      <c r="G91" s="1">
        <v>5000</v>
      </c>
      <c r="H91" s="1">
        <v>5000</v>
      </c>
      <c r="I91" s="1">
        <v>5000</v>
      </c>
      <c r="J91" s="1">
        <v>5000</v>
      </c>
      <c r="K91" s="1">
        <v>5000</v>
      </c>
      <c r="L91" s="1">
        <v>5000</v>
      </c>
      <c r="M91" s="1">
        <v>5000</v>
      </c>
      <c r="N91" s="53">
        <f t="shared" ref="N91" si="72">SUM(B91:M91)</f>
        <v>60000</v>
      </c>
    </row>
    <row r="92" spans="1:14" x14ac:dyDescent="0.25">
      <c r="A92" t="s">
        <v>72</v>
      </c>
      <c r="B92" s="30">
        <v>5000</v>
      </c>
      <c r="C92" s="30">
        <v>5000</v>
      </c>
      <c r="D92" s="30">
        <v>5000</v>
      </c>
      <c r="E92" s="30">
        <v>5000</v>
      </c>
      <c r="F92" s="30">
        <v>5000</v>
      </c>
      <c r="G92" s="30">
        <v>5000</v>
      </c>
      <c r="H92" s="30">
        <v>5000</v>
      </c>
      <c r="I92" s="30">
        <v>5000</v>
      </c>
      <c r="J92" s="30">
        <v>5000</v>
      </c>
      <c r="K92" s="30">
        <v>5000</v>
      </c>
      <c r="L92" s="30">
        <v>5000</v>
      </c>
      <c r="M92" s="30">
        <v>5000</v>
      </c>
      <c r="N92" s="57">
        <f t="shared" si="59"/>
        <v>60000</v>
      </c>
    </row>
    <row r="93" spans="1:14" x14ac:dyDescent="0.25">
      <c r="A93" t="s">
        <v>29</v>
      </c>
      <c r="B93" s="6">
        <f>SUM(B75:B92)</f>
        <v>120583.33333333333</v>
      </c>
      <c r="C93" s="6">
        <f t="shared" ref="C93:M93" si="73">SUM(C75:C92)</f>
        <v>121643.33333333333</v>
      </c>
      <c r="D93" s="6">
        <f t="shared" si="73"/>
        <v>190023.33333333334</v>
      </c>
      <c r="E93" s="6">
        <f t="shared" si="73"/>
        <v>129063.33333333333</v>
      </c>
      <c r="F93" s="6">
        <f t="shared" si="73"/>
        <v>130123.33333333333</v>
      </c>
      <c r="G93" s="6">
        <f t="shared" si="73"/>
        <v>213038.33333333334</v>
      </c>
      <c r="H93" s="6">
        <f t="shared" si="73"/>
        <v>137543.33333333331</v>
      </c>
      <c r="I93" s="6">
        <f t="shared" si="73"/>
        <v>138603.33333333331</v>
      </c>
      <c r="J93" s="6">
        <f t="shared" si="73"/>
        <v>236053.33333333334</v>
      </c>
      <c r="K93" s="6">
        <f t="shared" si="73"/>
        <v>153973.33333333331</v>
      </c>
      <c r="L93" s="6">
        <f t="shared" si="73"/>
        <v>155033.33333333331</v>
      </c>
      <c r="M93" s="6">
        <f t="shared" si="73"/>
        <v>270843.33333333337</v>
      </c>
      <c r="N93" s="53">
        <f t="shared" si="59"/>
        <v>1996525</v>
      </c>
    </row>
    <row r="95" spans="1:14" x14ac:dyDescent="0.25">
      <c r="A95" t="s">
        <v>3</v>
      </c>
      <c r="B95" s="6">
        <f t="shared" ref="B95:N95" si="74">+B72-B93</f>
        <v>114545.02929687501</v>
      </c>
      <c r="C95" s="6">
        <f t="shared" si="74"/>
        <v>111009.90234375001</v>
      </c>
      <c r="D95" s="6">
        <f t="shared" si="74"/>
        <v>61238.108723958372</v>
      </c>
      <c r="E95" s="6">
        <f t="shared" si="74"/>
        <v>206056.31510416663</v>
      </c>
      <c r="F95" s="6">
        <f t="shared" si="74"/>
        <v>225771.18815104163</v>
      </c>
      <c r="G95" s="6">
        <f t="shared" si="74"/>
        <v>164714.39453124997</v>
      </c>
      <c r="H95" s="6">
        <f t="shared" si="74"/>
        <v>288984.26757812506</v>
      </c>
      <c r="I95" s="6">
        <f t="shared" si="74"/>
        <v>311949.14062500006</v>
      </c>
      <c r="J95" s="6">
        <f t="shared" si="74"/>
        <v>239607.34700520828</v>
      </c>
      <c r="K95" s="6">
        <f t="shared" si="74"/>
        <v>386628.88671875006</v>
      </c>
      <c r="L95" s="6">
        <f t="shared" si="74"/>
        <v>412843.75976562506</v>
      </c>
      <c r="M95" s="6">
        <f t="shared" si="74"/>
        <v>325391.96614583337</v>
      </c>
      <c r="N95" s="55">
        <f t="shared" si="74"/>
        <v>2848740.305989584</v>
      </c>
    </row>
    <row r="97" spans="1:14" s="8" customFormat="1" ht="15.75" x14ac:dyDescent="0.25">
      <c r="A97" s="9" t="s">
        <v>7</v>
      </c>
      <c r="M97" s="58" t="s">
        <v>79</v>
      </c>
      <c r="N97" s="59">
        <f>+'MF Product Forecast'!N45+'UIT Product Forecast'!O5+'UIT Product Forecast'!O28+'UIT Product Forecast'!O50+'UIT Product Forecast'!O72</f>
        <v>1454214773.4375</v>
      </c>
    </row>
    <row r="98" spans="1:14" x14ac:dyDescent="0.25">
      <c r="B98" s="46">
        <f>+B66+365</f>
        <v>45565</v>
      </c>
      <c r="C98" s="46">
        <f t="shared" ref="C98:M98" si="75">+C66+365</f>
        <v>45596</v>
      </c>
      <c r="D98" s="46">
        <f t="shared" si="75"/>
        <v>45627</v>
      </c>
      <c r="E98" s="46">
        <f t="shared" si="75"/>
        <v>45658</v>
      </c>
      <c r="F98" s="46">
        <f t="shared" si="75"/>
        <v>45689</v>
      </c>
      <c r="G98" s="46">
        <f t="shared" si="75"/>
        <v>45720</v>
      </c>
      <c r="H98" s="46">
        <f t="shared" si="75"/>
        <v>45751</v>
      </c>
      <c r="I98" s="46">
        <f t="shared" si="75"/>
        <v>45782</v>
      </c>
      <c r="J98" s="46">
        <f t="shared" si="75"/>
        <v>45813</v>
      </c>
      <c r="K98" s="46">
        <f t="shared" si="75"/>
        <v>45844</v>
      </c>
      <c r="L98" s="46">
        <f t="shared" si="75"/>
        <v>45875</v>
      </c>
      <c r="M98" s="46">
        <f t="shared" si="75"/>
        <v>45906</v>
      </c>
      <c r="N98" s="52" t="s">
        <v>0</v>
      </c>
    </row>
    <row r="99" spans="1:14" x14ac:dyDescent="0.25">
      <c r="A99" s="4" t="s">
        <v>56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52"/>
    </row>
    <row r="100" spans="1:14" x14ac:dyDescent="0.25">
      <c r="A100" t="s">
        <v>53</v>
      </c>
      <c r="B100" s="1">
        <f>+'MF Product Forecast'!C52</f>
        <v>346002.39095052081</v>
      </c>
      <c r="C100" s="1">
        <f>+'MF Product Forecast'!D52</f>
        <v>368099.39127604169</v>
      </c>
      <c r="D100" s="1">
        <f>+'MF Product Forecast'!E52</f>
        <v>391238.05826822919</v>
      </c>
      <c r="E100" s="1">
        <f>+'MF Product Forecast'!F52</f>
        <v>415418.39192708331</v>
      </c>
      <c r="F100" s="1">
        <f>+'MF Product Forecast'!G52</f>
        <v>440640.39225260419</v>
      </c>
      <c r="G100" s="1">
        <f>+'MF Product Forecast'!H52</f>
        <v>466904.05924479169</v>
      </c>
      <c r="H100" s="1">
        <f>+'MF Product Forecast'!I52</f>
        <v>494209.39290364581</v>
      </c>
      <c r="I100" s="1">
        <f>+'MF Product Forecast'!J52</f>
        <v>522556.39322916669</v>
      </c>
      <c r="J100" s="1">
        <f>+'MF Product Forecast'!K52</f>
        <v>551945.06022135424</v>
      </c>
      <c r="K100" s="1">
        <f>+'MF Product Forecast'!L52</f>
        <v>582375.39388020826</v>
      </c>
      <c r="L100" s="1">
        <f>+'MF Product Forecast'!M52</f>
        <v>613847.39420572913</v>
      </c>
      <c r="M100" s="1">
        <f>+'MF Product Forecast'!N52</f>
        <v>646361.06119791663</v>
      </c>
      <c r="N100" s="53">
        <f>SUM(B100:M100)</f>
        <v>5839597.379557292</v>
      </c>
    </row>
    <row r="101" spans="1:14" x14ac:dyDescent="0.25">
      <c r="A101" t="s">
        <v>54</v>
      </c>
      <c r="B101" s="1">
        <f>+'UIT Product Forecast'!C90</f>
        <v>217500</v>
      </c>
      <c r="C101" s="1">
        <f>+'UIT Product Forecast'!D90</f>
        <v>217500</v>
      </c>
      <c r="D101" s="1">
        <f>+'UIT Product Forecast'!E90</f>
        <v>217500</v>
      </c>
      <c r="E101" s="1">
        <f>+'UIT Product Forecast'!F90</f>
        <v>255000</v>
      </c>
      <c r="F101" s="1">
        <f>+'UIT Product Forecast'!G90</f>
        <v>255000</v>
      </c>
      <c r="G101" s="1">
        <f>+'UIT Product Forecast'!H90</f>
        <v>255000</v>
      </c>
      <c r="H101" s="1">
        <f>+'UIT Product Forecast'!I90</f>
        <v>292500</v>
      </c>
      <c r="I101" s="1">
        <f>+'UIT Product Forecast'!J90</f>
        <v>292500</v>
      </c>
      <c r="J101" s="1">
        <f>+'UIT Product Forecast'!K90</f>
        <v>292500</v>
      </c>
      <c r="K101" s="1">
        <f>+'UIT Product Forecast'!L90</f>
        <v>342500</v>
      </c>
      <c r="L101" s="1">
        <f>+'UIT Product Forecast'!M90</f>
        <v>342500</v>
      </c>
      <c r="M101" s="1">
        <f>+'UIT Product Forecast'!N90</f>
        <v>342500</v>
      </c>
      <c r="N101" s="53">
        <f>SUM(B101:M101)</f>
        <v>3322500</v>
      </c>
    </row>
    <row r="102" spans="1:14" x14ac:dyDescent="0.25">
      <c r="A102" t="s">
        <v>55</v>
      </c>
      <c r="G102" s="2" t="s">
        <v>80</v>
      </c>
      <c r="N102" s="54"/>
    </row>
    <row r="103" spans="1:14" x14ac:dyDescent="0.25">
      <c r="A103" t="s">
        <v>73</v>
      </c>
      <c r="B103" s="30">
        <f>(+'MF Product Forecast'!C45/100*2*0.0125) + ('UIT Product Forecast'!C72/100*0.0125*2)</f>
        <v>97814.21728515625</v>
      </c>
      <c r="C103" s="30">
        <f>(+'MF Product Forecast'!D45/100*2*0.0125) + ('UIT Product Forecast'!D72/100*0.0125*2)</f>
        <v>103818.9423828125</v>
      </c>
      <c r="D103" s="30">
        <f>(+'MF Product Forecast'!E45/100*2*0.0125) + ('UIT Product Forecast'!E72/100*0.0125*2)</f>
        <v>110136.16748046875</v>
      </c>
      <c r="E103" s="30">
        <f>(+'MF Product Forecast'!F45/100*2*0.0125) + ('UIT Product Forecast'!F72/100*0.0125*2)</f>
        <v>118015.892578125</v>
      </c>
      <c r="F103" s="30">
        <f>(+'MF Product Forecast'!G45/100*2*0.0125) + ('UIT Product Forecast'!G72/100*0.0125*2)</f>
        <v>124958.11767578125</v>
      </c>
      <c r="G103" s="30">
        <f>(+'MF Product Forecast'!H45/100*2*0.0125) + ('UIT Product Forecast'!H72/100*0.0125*2)</f>
        <v>132212.8427734375</v>
      </c>
      <c r="H103" s="30">
        <f>(+'MF Product Forecast'!I45/100*2*0.0125) + ('UIT Product Forecast'!I72/100*0.0125*2)</f>
        <v>141030.06787109375</v>
      </c>
      <c r="I103" s="30">
        <f>(+'MF Product Forecast'!J45/100*2*0.0125) + ('UIT Product Forecast'!J72/100*0.0125*2)</f>
        <v>148909.79296875</v>
      </c>
      <c r="J103" s="30">
        <f>(+'MF Product Forecast'!K45/100*2*0.0125) + ('UIT Product Forecast'!K72/100*0.0125*2)</f>
        <v>157102.01806640625</v>
      </c>
      <c r="K103" s="30">
        <f>(+'MF Product Forecast'!L45/100*2*0.0125) + ('UIT Product Forecast'!L72/100*0.0125*2)</f>
        <v>167273.40983072916</v>
      </c>
      <c r="L103" s="30">
        <f>(+'MF Product Forecast'!M45/100*2*0.0125) + ('UIT Product Forecast'!M72/100*0.0125*2)</f>
        <v>176090.63492838541</v>
      </c>
      <c r="M103" s="30">
        <f>(+'MF Product Forecast'!N45/100*2*0.0125) + ('UIT Product Forecast'!N72/100*0.0125*2)</f>
        <v>185220.36002604166</v>
      </c>
      <c r="N103" s="56">
        <f>SUM(B103:M103)</f>
        <v>1662582.4638671877</v>
      </c>
    </row>
    <row r="104" spans="1:14" x14ac:dyDescent="0.25">
      <c r="A104" t="s">
        <v>57</v>
      </c>
      <c r="B104" s="6">
        <f>SUM(B100:B103)</f>
        <v>661316.60823567701</v>
      </c>
      <c r="C104" s="6">
        <f t="shared" ref="C104" si="76">SUM(C100:C103)</f>
        <v>689418.33365885424</v>
      </c>
      <c r="D104" s="6">
        <f t="shared" ref="D104" si="77">SUM(D100:D103)</f>
        <v>718874.22574869799</v>
      </c>
      <c r="E104" s="6">
        <f t="shared" ref="E104" si="78">SUM(E100:E103)</f>
        <v>788434.28450520826</v>
      </c>
      <c r="F104" s="6">
        <f t="shared" ref="F104" si="79">SUM(F100:F103)</f>
        <v>820598.50992838549</v>
      </c>
      <c r="G104" s="6">
        <f t="shared" ref="G104" si="80">SUM(G100:G103)</f>
        <v>854116.90201822924</v>
      </c>
      <c r="H104" s="6">
        <f t="shared" ref="H104" si="81">SUM(H100:H103)</f>
        <v>927739.46077473951</v>
      </c>
      <c r="I104" s="6">
        <f t="shared" ref="I104" si="82">SUM(I100:I103)</f>
        <v>963966.18619791674</v>
      </c>
      <c r="J104" s="6">
        <f t="shared" ref="J104" si="83">SUM(J100:J103)</f>
        <v>1001547.0782877605</v>
      </c>
      <c r="K104" s="6">
        <f t="shared" ref="K104" si="84">SUM(K100:K103)</f>
        <v>1092148.8037109375</v>
      </c>
      <c r="L104" s="6">
        <f t="shared" ref="L104" si="85">SUM(L100:L103)</f>
        <v>1132438.0291341145</v>
      </c>
      <c r="M104" s="6">
        <f t="shared" ref="M104" si="86">SUM(M100:M103)</f>
        <v>1174081.4212239583</v>
      </c>
      <c r="N104" s="55">
        <f t="shared" ref="N104" si="87">SUM(N100:N103)</f>
        <v>10824679.84342448</v>
      </c>
    </row>
    <row r="106" spans="1:14" x14ac:dyDescent="0.25">
      <c r="A106" s="4" t="s">
        <v>58</v>
      </c>
    </row>
    <row r="107" spans="1:14" x14ac:dyDescent="0.25">
      <c r="A107" t="s">
        <v>59</v>
      </c>
      <c r="B107" s="1">
        <f>COUNT('Wholesaler Forecast'!B158:B168)*72000/12</f>
        <v>30000</v>
      </c>
      <c r="C107" s="1">
        <f>COUNT('Wholesaler Forecast'!C158:C168)*72000/12</f>
        <v>30000</v>
      </c>
      <c r="D107" s="1">
        <f>COUNT('Wholesaler Forecast'!D158:D168)*72000/12</f>
        <v>30000</v>
      </c>
      <c r="E107" s="1">
        <f>COUNT('Wholesaler Forecast'!E158:E168)*72000/12</f>
        <v>30000</v>
      </c>
      <c r="F107" s="1">
        <f>COUNT('Wholesaler Forecast'!F158:F168)*72000/12</f>
        <v>30000</v>
      </c>
      <c r="G107" s="1">
        <f>COUNT('Wholesaler Forecast'!G158:G168)*72000/12</f>
        <v>30000</v>
      </c>
      <c r="H107" s="1">
        <f>COUNT('Wholesaler Forecast'!H158:H168)*72000/12</f>
        <v>30000</v>
      </c>
      <c r="I107" s="1">
        <f>COUNT('Wholesaler Forecast'!I158:I168)*72000/12</f>
        <v>30000</v>
      </c>
      <c r="J107" s="1">
        <f>COUNT('Wholesaler Forecast'!J158:J168)*72000/12</f>
        <v>30000</v>
      </c>
      <c r="K107" s="1">
        <f>COUNT('Wholesaler Forecast'!K158:K168)*72000/12</f>
        <v>36000</v>
      </c>
      <c r="L107" s="1">
        <f>COUNT('Wholesaler Forecast'!L158:L168)*72000/12</f>
        <v>36000</v>
      </c>
      <c r="M107" s="1">
        <f>COUNT('Wholesaler Forecast'!M158:M168)*72000/12</f>
        <v>36000</v>
      </c>
      <c r="N107" s="53">
        <f>SUM(B107:M107)</f>
        <v>378000</v>
      </c>
    </row>
    <row r="108" spans="1:14" x14ac:dyDescent="0.25">
      <c r="A108" t="s">
        <v>60</v>
      </c>
      <c r="B108" s="1">
        <f>+'Wholesaler Forecast'!B67*0.001</f>
        <v>27000</v>
      </c>
      <c r="C108" s="1">
        <f>+'Wholesaler Forecast'!C67*0.001</f>
        <v>28250</v>
      </c>
      <c r="D108" s="1">
        <f>+'Wholesaler Forecast'!D67*0.001</f>
        <v>29500</v>
      </c>
      <c r="E108" s="1">
        <f>+'Wholesaler Forecast'!E67*0.001</f>
        <v>30750</v>
      </c>
      <c r="F108" s="1">
        <f>+'Wholesaler Forecast'!F67*0.001</f>
        <v>32000</v>
      </c>
      <c r="G108" s="1">
        <f>+'Wholesaler Forecast'!G67*0.001</f>
        <v>33250</v>
      </c>
      <c r="H108" s="1">
        <f>+'Wholesaler Forecast'!H67*0.001</f>
        <v>34500</v>
      </c>
      <c r="I108" s="1">
        <f>+'Wholesaler Forecast'!I67*0.001</f>
        <v>35750</v>
      </c>
      <c r="J108" s="1">
        <f>+'Wholesaler Forecast'!J67*0.001</f>
        <v>37000</v>
      </c>
      <c r="K108" s="1">
        <f>+'Wholesaler Forecast'!K67*0.001</f>
        <v>38250</v>
      </c>
      <c r="L108" s="1">
        <f>+'Wholesaler Forecast'!L67*0.001</f>
        <v>39500</v>
      </c>
      <c r="M108" s="1">
        <f>+'Wholesaler Forecast'!M67*0.001</f>
        <v>40750</v>
      </c>
      <c r="N108" s="53">
        <f t="shared" ref="N108:N115" si="88">SUM(B108:M108)</f>
        <v>406500</v>
      </c>
    </row>
    <row r="109" spans="1:14" x14ac:dyDescent="0.25">
      <c r="A109" t="s">
        <v>61</v>
      </c>
      <c r="B109" s="1">
        <f>COUNT('Wholesaler Forecast'!B143:B151)*60000/12</f>
        <v>15000</v>
      </c>
      <c r="C109" s="1">
        <f>COUNT('Wholesaler Forecast'!C143:C151)*60000/12</f>
        <v>15000</v>
      </c>
      <c r="D109" s="1">
        <f>COUNT('Wholesaler Forecast'!D143:D151)*60000/12</f>
        <v>15000</v>
      </c>
      <c r="E109" s="1">
        <f>COUNT('Wholesaler Forecast'!E143:E151)*60000/12</f>
        <v>15000</v>
      </c>
      <c r="F109" s="1">
        <f>COUNT('Wholesaler Forecast'!F143:F151)*60000/12</f>
        <v>15000</v>
      </c>
      <c r="G109" s="1">
        <f>COUNT('Wholesaler Forecast'!G143:G151)*60000/12</f>
        <v>15000</v>
      </c>
      <c r="H109" s="1">
        <f>COUNT('Wholesaler Forecast'!H143:H151)*60000/12</f>
        <v>15000</v>
      </c>
      <c r="I109" s="1">
        <f>COUNT('Wholesaler Forecast'!I143:I151)*60000/12</f>
        <v>15000</v>
      </c>
      <c r="J109" s="1">
        <f>COUNT('Wholesaler Forecast'!J143:J151)*60000/12</f>
        <v>15000</v>
      </c>
      <c r="K109" s="1">
        <f>COUNT('Wholesaler Forecast'!K143:K151)*60000/12</f>
        <v>20000</v>
      </c>
      <c r="L109" s="1">
        <f>COUNT('Wholesaler Forecast'!L143:L151)*60000/12</f>
        <v>20000</v>
      </c>
      <c r="M109" s="1">
        <f>COUNT('Wholesaler Forecast'!M143:M151)*60000/12</f>
        <v>20000</v>
      </c>
      <c r="N109" s="53">
        <f t="shared" si="88"/>
        <v>195000</v>
      </c>
    </row>
    <row r="110" spans="1:14" x14ac:dyDescent="0.25">
      <c r="A110" t="s">
        <v>62</v>
      </c>
      <c r="B110" s="1">
        <f>+'Wholesaler Forecast'!B152*0.0015</f>
        <v>44999.999999999993</v>
      </c>
      <c r="C110" s="1">
        <f>+'Wholesaler Forecast'!C152*0.0015</f>
        <v>44999.999999999993</v>
      </c>
      <c r="D110" s="1">
        <f>+'Wholesaler Forecast'!D152*0.0015</f>
        <v>44999.999999999993</v>
      </c>
      <c r="E110" s="1">
        <f>+'Wholesaler Forecast'!E152*0.0015</f>
        <v>52500</v>
      </c>
      <c r="F110" s="1">
        <f>+'Wholesaler Forecast'!F152*0.0015</f>
        <v>52500</v>
      </c>
      <c r="G110" s="1">
        <f>+'Wholesaler Forecast'!G152*0.0015</f>
        <v>52500</v>
      </c>
      <c r="H110" s="1">
        <f>+'Wholesaler Forecast'!H152*0.0015</f>
        <v>60000</v>
      </c>
      <c r="I110" s="1">
        <f>+'Wholesaler Forecast'!I152*0.0015</f>
        <v>60000</v>
      </c>
      <c r="J110" s="1">
        <f>+'Wholesaler Forecast'!J152*0.0015</f>
        <v>60000</v>
      </c>
      <c r="K110" s="1">
        <f>+'Wholesaler Forecast'!K152*0.0015</f>
        <v>70000</v>
      </c>
      <c r="L110" s="1">
        <f>+'Wholesaler Forecast'!L152*0.0015</f>
        <v>70000</v>
      </c>
      <c r="M110" s="1">
        <f>+'Wholesaler Forecast'!M152*0.0015</f>
        <v>70000</v>
      </c>
      <c r="N110" s="53">
        <f t="shared" si="88"/>
        <v>682500</v>
      </c>
    </row>
    <row r="111" spans="1:14" x14ac:dyDescent="0.25">
      <c r="A111" t="s">
        <v>63</v>
      </c>
      <c r="B111" s="1">
        <v>6000</v>
      </c>
      <c r="C111" s="1">
        <v>6000</v>
      </c>
      <c r="D111" s="1">
        <v>6000</v>
      </c>
      <c r="E111" s="1">
        <v>6000</v>
      </c>
      <c r="F111" s="1">
        <v>6000</v>
      </c>
      <c r="G111" s="1">
        <v>6000</v>
      </c>
      <c r="H111" s="1">
        <v>6000</v>
      </c>
      <c r="I111" s="1">
        <v>6000</v>
      </c>
      <c r="J111" s="1">
        <v>6000</v>
      </c>
      <c r="K111" s="1">
        <v>6000</v>
      </c>
      <c r="L111" s="1">
        <v>6000</v>
      </c>
      <c r="M111" s="1">
        <v>6000</v>
      </c>
      <c r="N111" s="53">
        <f t="shared" si="88"/>
        <v>72000</v>
      </c>
    </row>
    <row r="112" spans="1:14" x14ac:dyDescent="0.25">
      <c r="A112" t="s">
        <v>64</v>
      </c>
      <c r="B112" s="1">
        <f>150000/12</f>
        <v>12500</v>
      </c>
      <c r="C112" s="1">
        <f>+B112</f>
        <v>12500</v>
      </c>
      <c r="D112" s="1">
        <f t="shared" ref="D112:M112" si="89">+C112</f>
        <v>12500</v>
      </c>
      <c r="E112" s="1">
        <f t="shared" si="89"/>
        <v>12500</v>
      </c>
      <c r="F112" s="1">
        <f t="shared" si="89"/>
        <v>12500</v>
      </c>
      <c r="G112" s="1">
        <f t="shared" si="89"/>
        <v>12500</v>
      </c>
      <c r="H112" s="1">
        <f t="shared" si="89"/>
        <v>12500</v>
      </c>
      <c r="I112" s="1">
        <f t="shared" si="89"/>
        <v>12500</v>
      </c>
      <c r="J112" s="1">
        <f t="shared" si="89"/>
        <v>12500</v>
      </c>
      <c r="K112" s="1">
        <f t="shared" si="89"/>
        <v>12500</v>
      </c>
      <c r="L112" s="1">
        <f t="shared" si="89"/>
        <v>12500</v>
      </c>
      <c r="M112" s="1">
        <f t="shared" si="89"/>
        <v>12500</v>
      </c>
      <c r="N112" s="53">
        <f t="shared" si="88"/>
        <v>150000</v>
      </c>
    </row>
    <row r="113" spans="1:14" x14ac:dyDescent="0.25">
      <c r="A113" t="s">
        <v>87</v>
      </c>
      <c r="B113" s="1"/>
      <c r="C113" s="1"/>
      <c r="D113" s="1">
        <f>+D115*2</f>
        <v>87375</v>
      </c>
      <c r="E113" s="1"/>
      <c r="F113" s="1"/>
      <c r="G113" s="1">
        <f>+G115*2</f>
        <v>100500</v>
      </c>
      <c r="H113" s="1"/>
      <c r="I113" s="1"/>
      <c r="J113" s="1">
        <f>+J115*2</f>
        <v>113625</v>
      </c>
      <c r="K113" s="1"/>
      <c r="L113" s="1"/>
      <c r="M113" s="1">
        <f>+M115*2</f>
        <v>129249.99999999999</v>
      </c>
      <c r="N113" s="53">
        <f t="shared" si="88"/>
        <v>430750</v>
      </c>
    </row>
    <row r="114" spans="1:14" x14ac:dyDescent="0.25">
      <c r="A114" t="s">
        <v>74</v>
      </c>
      <c r="B114" s="1">
        <f>100000/12</f>
        <v>8333.3333333333339</v>
      </c>
      <c r="C114" s="1">
        <f t="shared" ref="C114:M114" si="90">100000/12</f>
        <v>8333.3333333333339</v>
      </c>
      <c r="D114" s="1">
        <f t="shared" si="90"/>
        <v>8333.3333333333339</v>
      </c>
      <c r="E114" s="1">
        <f t="shared" si="90"/>
        <v>8333.3333333333339</v>
      </c>
      <c r="F114" s="1">
        <f t="shared" si="90"/>
        <v>8333.3333333333339</v>
      </c>
      <c r="G114" s="1">
        <f t="shared" si="90"/>
        <v>8333.3333333333339</v>
      </c>
      <c r="H114" s="1">
        <f t="shared" si="90"/>
        <v>8333.3333333333339</v>
      </c>
      <c r="I114" s="1">
        <f t="shared" si="90"/>
        <v>8333.3333333333339</v>
      </c>
      <c r="J114" s="1">
        <f t="shared" si="90"/>
        <v>8333.3333333333339</v>
      </c>
      <c r="K114" s="1">
        <f t="shared" si="90"/>
        <v>8333.3333333333339</v>
      </c>
      <c r="L114" s="1">
        <f t="shared" si="90"/>
        <v>8333.3333333333339</v>
      </c>
      <c r="M114" s="1">
        <f t="shared" si="90"/>
        <v>8333.3333333333339</v>
      </c>
      <c r="N114" s="53">
        <f t="shared" si="88"/>
        <v>99999.999999999985</v>
      </c>
    </row>
    <row r="115" spans="1:14" x14ac:dyDescent="0.25">
      <c r="A115" t="s">
        <v>77</v>
      </c>
      <c r="B115" s="1"/>
      <c r="C115" s="1"/>
      <c r="D115" s="1">
        <f>0.00025*'Wholesaler Forecast'!B67+0.00025*'Wholesaler Forecast'!C67+0.00025*'Wholesaler Forecast'!D67+0.00025*'Wholesaler Forecast'!B152+0.00025*'Wholesaler Forecast'!C152+0.00025*'Wholesaler Forecast'!D152</f>
        <v>43687.5</v>
      </c>
      <c r="E115" s="1"/>
      <c r="F115" s="1"/>
      <c r="G115" s="1">
        <f>0.00025*'Wholesaler Forecast'!E67+0.00025*'Wholesaler Forecast'!F67+0.00025*'Wholesaler Forecast'!G67+0.00025*'Wholesaler Forecast'!E152+0.00025*'Wholesaler Forecast'!F152+0.00025*'Wholesaler Forecast'!G152</f>
        <v>50250</v>
      </c>
      <c r="H115" s="1"/>
      <c r="I115" s="1"/>
      <c r="J115" s="1">
        <f>0.00025*'Wholesaler Forecast'!H67+0.00025*'Wholesaler Forecast'!I67+0.00025*'Wholesaler Forecast'!J67+0.00025*'Wholesaler Forecast'!H152+0.00025*'Wholesaler Forecast'!I152+0.00025*'Wholesaler Forecast'!J152</f>
        <v>56812.5</v>
      </c>
      <c r="K115" s="1"/>
      <c r="L115" s="1"/>
      <c r="M115" s="1">
        <f>0.00025*'Wholesaler Forecast'!K67+0.00025*'Wholesaler Forecast'!L67+0.00025*'Wholesaler Forecast'!M67+0.00025*'Wholesaler Forecast'!K152+0.00025*'Wholesaler Forecast'!L152+0.00025*'Wholesaler Forecast'!M152</f>
        <v>64624.999999999993</v>
      </c>
      <c r="N115" s="53">
        <f t="shared" si="88"/>
        <v>215375</v>
      </c>
    </row>
    <row r="116" spans="1:14" x14ac:dyDescent="0.25">
      <c r="A116" t="s">
        <v>66</v>
      </c>
      <c r="B116" s="1"/>
      <c r="C116" s="1"/>
      <c r="D116" s="1"/>
      <c r="E116" s="1"/>
      <c r="F116" s="1"/>
      <c r="G116" s="2" t="s">
        <v>78</v>
      </c>
      <c r="H116" s="1"/>
      <c r="I116" s="1"/>
      <c r="J116" s="1"/>
      <c r="K116" s="1"/>
      <c r="L116" s="1"/>
      <c r="M116" s="1"/>
      <c r="N116" s="53">
        <f t="shared" ref="N116:N125" si="91">SUM(B116:M116)</f>
        <v>0</v>
      </c>
    </row>
    <row r="117" spans="1:14" x14ac:dyDescent="0.25">
      <c r="A117" t="s">
        <v>67</v>
      </c>
      <c r="B117" s="1">
        <v>2000</v>
      </c>
      <c r="C117" s="1">
        <v>2000</v>
      </c>
      <c r="D117" s="1">
        <v>2000</v>
      </c>
      <c r="E117" s="1">
        <v>2000</v>
      </c>
      <c r="F117" s="1">
        <v>2000</v>
      </c>
      <c r="G117" s="1">
        <v>2000</v>
      </c>
      <c r="H117" s="1">
        <v>2000</v>
      </c>
      <c r="I117" s="1">
        <v>2000</v>
      </c>
      <c r="J117" s="1">
        <v>2000</v>
      </c>
      <c r="K117" s="1">
        <v>2000</v>
      </c>
      <c r="L117" s="1">
        <v>2000</v>
      </c>
      <c r="M117" s="1">
        <v>2000</v>
      </c>
      <c r="N117" s="53">
        <f t="shared" si="91"/>
        <v>24000</v>
      </c>
    </row>
    <row r="118" spans="1:14" x14ac:dyDescent="0.25">
      <c r="A118" t="s">
        <v>68</v>
      </c>
      <c r="B118" s="1">
        <f>+B117</f>
        <v>2000</v>
      </c>
      <c r="C118" s="1">
        <f t="shared" ref="C118" si="92">+C117</f>
        <v>2000</v>
      </c>
      <c r="D118" s="1">
        <f t="shared" ref="D118" si="93">+D117</f>
        <v>2000</v>
      </c>
      <c r="E118" s="1">
        <f t="shared" ref="E118" si="94">+E117</f>
        <v>2000</v>
      </c>
      <c r="F118" s="1">
        <f t="shared" ref="F118" si="95">+F117</f>
        <v>2000</v>
      </c>
      <c r="G118" s="1">
        <f t="shared" ref="G118" si="96">+G117</f>
        <v>2000</v>
      </c>
      <c r="H118" s="1">
        <f t="shared" ref="H118" si="97">+H117</f>
        <v>2000</v>
      </c>
      <c r="I118" s="1">
        <f t="shared" ref="I118" si="98">+I117</f>
        <v>2000</v>
      </c>
      <c r="J118" s="1">
        <f t="shared" ref="J118" si="99">+J117</f>
        <v>2000</v>
      </c>
      <c r="K118" s="1">
        <f t="shared" ref="K118" si="100">+K117</f>
        <v>2000</v>
      </c>
      <c r="L118" s="1">
        <f t="shared" ref="L118" si="101">+L117</f>
        <v>2000</v>
      </c>
      <c r="M118" s="1">
        <f t="shared" ref="M118" si="102">+M117</f>
        <v>2000</v>
      </c>
      <c r="N118" s="53">
        <f t="shared" si="91"/>
        <v>24000</v>
      </c>
    </row>
    <row r="119" spans="1:14" x14ac:dyDescent="0.25">
      <c r="A119" t="s">
        <v>65</v>
      </c>
      <c r="B119" s="1">
        <v>4000</v>
      </c>
      <c r="C119" s="1">
        <v>4000</v>
      </c>
      <c r="D119" s="1">
        <v>4000</v>
      </c>
      <c r="E119" s="1">
        <v>4000</v>
      </c>
      <c r="F119" s="1">
        <v>4000</v>
      </c>
      <c r="G119" s="1">
        <v>4000</v>
      </c>
      <c r="H119" s="1">
        <v>4000</v>
      </c>
      <c r="I119" s="1">
        <v>4000</v>
      </c>
      <c r="J119" s="1">
        <v>4000</v>
      </c>
      <c r="K119" s="1">
        <v>4000</v>
      </c>
      <c r="L119" s="1">
        <v>4000</v>
      </c>
      <c r="M119" s="1">
        <v>4000</v>
      </c>
      <c r="N119" s="53">
        <f t="shared" si="91"/>
        <v>48000</v>
      </c>
    </row>
    <row r="120" spans="1:14" x14ac:dyDescent="0.25">
      <c r="A120" t="s">
        <v>69</v>
      </c>
      <c r="B120" s="1">
        <v>1000</v>
      </c>
      <c r="C120" s="1">
        <v>1000</v>
      </c>
      <c r="D120" s="1">
        <v>1000</v>
      </c>
      <c r="E120" s="1">
        <v>1000</v>
      </c>
      <c r="F120" s="1">
        <v>1000</v>
      </c>
      <c r="G120" s="1">
        <v>1000</v>
      </c>
      <c r="H120" s="1">
        <v>1000</v>
      </c>
      <c r="I120" s="1">
        <v>1000</v>
      </c>
      <c r="J120" s="1">
        <v>1000</v>
      </c>
      <c r="K120" s="1">
        <v>1000</v>
      </c>
      <c r="L120" s="1">
        <v>1000</v>
      </c>
      <c r="M120" s="1">
        <v>1000</v>
      </c>
      <c r="N120" s="53">
        <f t="shared" si="91"/>
        <v>12000</v>
      </c>
    </row>
    <row r="121" spans="1:14" x14ac:dyDescent="0.25">
      <c r="A121" t="s">
        <v>70</v>
      </c>
      <c r="B121" s="6">
        <f>(+B107+B108+B109+B110+B111+B112+B114+B115)*0.06</f>
        <v>8630</v>
      </c>
      <c r="C121" s="6">
        <f t="shared" ref="C121:M121" si="103">(+C107+C108+C109+C110+C111+C112+C114+C115)*0.06</f>
        <v>8705</v>
      </c>
      <c r="D121" s="6">
        <f t="shared" si="103"/>
        <v>11401.25</v>
      </c>
      <c r="E121" s="6">
        <f t="shared" si="103"/>
        <v>9305</v>
      </c>
      <c r="F121" s="6">
        <f t="shared" si="103"/>
        <v>9380</v>
      </c>
      <c r="G121" s="6">
        <f t="shared" si="103"/>
        <v>12470</v>
      </c>
      <c r="H121" s="6">
        <f t="shared" si="103"/>
        <v>9980</v>
      </c>
      <c r="I121" s="6">
        <f t="shared" si="103"/>
        <v>10055</v>
      </c>
      <c r="J121" s="6">
        <f t="shared" si="103"/>
        <v>13538.75</v>
      </c>
      <c r="K121" s="6">
        <f t="shared" si="103"/>
        <v>11465</v>
      </c>
      <c r="L121" s="6">
        <f t="shared" si="103"/>
        <v>11540</v>
      </c>
      <c r="M121" s="6">
        <f t="shared" si="103"/>
        <v>15492.5</v>
      </c>
      <c r="N121" s="53">
        <f t="shared" si="91"/>
        <v>131962.5</v>
      </c>
    </row>
    <row r="122" spans="1:14" x14ac:dyDescent="0.25">
      <c r="A122" t="s">
        <v>71</v>
      </c>
      <c r="G122" s="2" t="s">
        <v>75</v>
      </c>
      <c r="N122" s="53">
        <f t="shared" si="91"/>
        <v>0</v>
      </c>
    </row>
    <row r="123" spans="1:14" x14ac:dyDescent="0.25">
      <c r="A123" t="s">
        <v>82</v>
      </c>
      <c r="B123" s="1">
        <v>5000</v>
      </c>
      <c r="C123" s="1">
        <v>5000</v>
      </c>
      <c r="D123" s="1">
        <v>5000</v>
      </c>
      <c r="E123" s="1">
        <v>5000</v>
      </c>
      <c r="F123" s="1">
        <v>5000</v>
      </c>
      <c r="G123" s="1">
        <v>5000</v>
      </c>
      <c r="H123" s="1">
        <v>5000</v>
      </c>
      <c r="I123" s="1">
        <v>5000</v>
      </c>
      <c r="J123" s="1">
        <v>5000</v>
      </c>
      <c r="K123" s="1">
        <v>5000</v>
      </c>
      <c r="L123" s="1">
        <v>5000</v>
      </c>
      <c r="M123" s="1">
        <v>5000</v>
      </c>
      <c r="N123" s="53">
        <f t="shared" ref="N123" si="104">SUM(B123:M123)</f>
        <v>60000</v>
      </c>
    </row>
    <row r="124" spans="1:14" x14ac:dyDescent="0.25">
      <c r="A124" t="s">
        <v>72</v>
      </c>
      <c r="B124" s="30">
        <v>5000</v>
      </c>
      <c r="C124" s="30">
        <v>5000</v>
      </c>
      <c r="D124" s="30">
        <v>5000</v>
      </c>
      <c r="E124" s="30">
        <v>5000</v>
      </c>
      <c r="F124" s="30">
        <v>5000</v>
      </c>
      <c r="G124" s="30">
        <v>5000</v>
      </c>
      <c r="H124" s="30">
        <v>5000</v>
      </c>
      <c r="I124" s="30">
        <v>5000</v>
      </c>
      <c r="J124" s="30">
        <v>5000</v>
      </c>
      <c r="K124" s="30">
        <v>5000</v>
      </c>
      <c r="L124" s="30">
        <v>5000</v>
      </c>
      <c r="M124" s="30">
        <v>5000</v>
      </c>
      <c r="N124" s="57">
        <f t="shared" si="91"/>
        <v>60000</v>
      </c>
    </row>
    <row r="125" spans="1:14" x14ac:dyDescent="0.25">
      <c r="A125" t="s">
        <v>29</v>
      </c>
      <c r="B125" s="6">
        <f>SUM(B107:B124)</f>
        <v>171463.33333333334</v>
      </c>
      <c r="C125" s="6">
        <f t="shared" ref="C125:M125" si="105">SUM(C107:C124)</f>
        <v>172788.33333333334</v>
      </c>
      <c r="D125" s="6">
        <f t="shared" si="105"/>
        <v>307797.08333333337</v>
      </c>
      <c r="E125" s="6">
        <f t="shared" si="105"/>
        <v>183388.33333333334</v>
      </c>
      <c r="F125" s="6">
        <f t="shared" si="105"/>
        <v>184713.33333333334</v>
      </c>
      <c r="G125" s="6">
        <f t="shared" si="105"/>
        <v>339803.33333333337</v>
      </c>
      <c r="H125" s="6">
        <f t="shared" si="105"/>
        <v>195313.33333333334</v>
      </c>
      <c r="I125" s="6">
        <f t="shared" si="105"/>
        <v>196638.33333333334</v>
      </c>
      <c r="J125" s="6">
        <f t="shared" si="105"/>
        <v>371809.58333333331</v>
      </c>
      <c r="K125" s="6">
        <f t="shared" si="105"/>
        <v>221548.33333333334</v>
      </c>
      <c r="L125" s="6">
        <f t="shared" si="105"/>
        <v>222873.33333333334</v>
      </c>
      <c r="M125" s="6">
        <f t="shared" si="105"/>
        <v>421950.83333333331</v>
      </c>
      <c r="N125" s="53">
        <f t="shared" si="91"/>
        <v>2990087.5000000005</v>
      </c>
    </row>
    <row r="127" spans="1:14" x14ac:dyDescent="0.25">
      <c r="A127" t="s">
        <v>3</v>
      </c>
      <c r="B127" s="6">
        <f t="shared" ref="B127:N127" si="106">+B104-B125</f>
        <v>489853.27490234363</v>
      </c>
      <c r="C127" s="6">
        <f t="shared" si="106"/>
        <v>516630.00032552087</v>
      </c>
      <c r="D127" s="6">
        <f t="shared" si="106"/>
        <v>411077.14241536462</v>
      </c>
      <c r="E127" s="6">
        <f t="shared" si="106"/>
        <v>605045.95117187488</v>
      </c>
      <c r="F127" s="6">
        <f t="shared" si="106"/>
        <v>635885.17659505212</v>
      </c>
      <c r="G127" s="6">
        <f t="shared" si="106"/>
        <v>514313.56868489587</v>
      </c>
      <c r="H127" s="6">
        <f t="shared" si="106"/>
        <v>732426.12744140613</v>
      </c>
      <c r="I127" s="6">
        <f t="shared" si="106"/>
        <v>767327.85286458337</v>
      </c>
      <c r="J127" s="6">
        <f t="shared" si="106"/>
        <v>629737.49495442724</v>
      </c>
      <c r="K127" s="6">
        <f t="shared" si="106"/>
        <v>870600.47037760413</v>
      </c>
      <c r="L127" s="6">
        <f t="shared" si="106"/>
        <v>909564.69580078113</v>
      </c>
      <c r="M127" s="6">
        <f t="shared" si="106"/>
        <v>752130.587890625</v>
      </c>
      <c r="N127" s="55">
        <f t="shared" si="106"/>
        <v>7834592.3434244804</v>
      </c>
    </row>
    <row r="129" spans="1:14" x14ac:dyDescent="0.25">
      <c r="A129" s="14" t="s">
        <v>8</v>
      </c>
      <c r="M129" s="58" t="s">
        <v>79</v>
      </c>
      <c r="N129" s="59">
        <f>+'MF Product Forecast'!N58+'UIT Product Forecast'!O5+'UIT Product Forecast'!O28+'UIT Product Forecast'!O50+'UIT Product Forecast'!O72+'UIT Product Forecast'!O94</f>
        <v>2722313657.03125</v>
      </c>
    </row>
    <row r="130" spans="1:14" x14ac:dyDescent="0.25">
      <c r="B130" s="46">
        <f>+B98+365</f>
        <v>45930</v>
      </c>
      <c r="C130" s="46">
        <f t="shared" ref="C130:M130" si="107">+C98+365</f>
        <v>45961</v>
      </c>
      <c r="D130" s="46">
        <f t="shared" si="107"/>
        <v>45992</v>
      </c>
      <c r="E130" s="46">
        <f t="shared" si="107"/>
        <v>46023</v>
      </c>
      <c r="F130" s="46">
        <f t="shared" si="107"/>
        <v>46054</v>
      </c>
      <c r="G130" s="46">
        <f t="shared" si="107"/>
        <v>46085</v>
      </c>
      <c r="H130" s="46">
        <f t="shared" si="107"/>
        <v>46116</v>
      </c>
      <c r="I130" s="46">
        <f t="shared" si="107"/>
        <v>46147</v>
      </c>
      <c r="J130" s="46">
        <f t="shared" si="107"/>
        <v>46178</v>
      </c>
      <c r="K130" s="46">
        <f t="shared" si="107"/>
        <v>46209</v>
      </c>
      <c r="L130" s="46">
        <f t="shared" si="107"/>
        <v>46240</v>
      </c>
      <c r="M130" s="46">
        <f t="shared" si="107"/>
        <v>46271</v>
      </c>
      <c r="N130" s="52" t="s">
        <v>0</v>
      </c>
    </row>
    <row r="131" spans="1:14" x14ac:dyDescent="0.25">
      <c r="A131" s="4" t="s">
        <v>56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52"/>
    </row>
    <row r="132" spans="1:14" x14ac:dyDescent="0.25">
      <c r="A132" t="s">
        <v>53</v>
      </c>
      <c r="B132" s="1">
        <f>+'MF Product Forecast'!C65</f>
        <v>679925.8236490885</v>
      </c>
      <c r="C132" s="1">
        <f>+'MF Product Forecast'!D65</f>
        <v>711448.66975911462</v>
      </c>
      <c r="D132" s="1">
        <f>+'MF Product Forecast'!E65</f>
        <v>744221.51586914063</v>
      </c>
      <c r="E132" s="1">
        <f>+'MF Product Forecast'!F65</f>
        <v>778244.36197916663</v>
      </c>
      <c r="F132" s="1">
        <f>+'MF Product Forecast'!G65</f>
        <v>813517.20808919275</v>
      </c>
      <c r="G132" s="1">
        <f>+'MF Product Forecast'!H65</f>
        <v>850040.05419921875</v>
      </c>
      <c r="H132" s="1">
        <f>+'MF Product Forecast'!I65</f>
        <v>887812.90030924475</v>
      </c>
      <c r="I132" s="1">
        <f>+'MF Product Forecast'!J65</f>
        <v>926835.74641927087</v>
      </c>
      <c r="J132" s="1">
        <f>+'MF Product Forecast'!K65</f>
        <v>967108.59252929688</v>
      </c>
      <c r="K132" s="1">
        <f>+'MF Product Forecast'!L65</f>
        <v>1008631.4386393229</v>
      </c>
      <c r="L132" s="1">
        <f>+'MF Product Forecast'!M65</f>
        <v>1051404.2847493491</v>
      </c>
      <c r="M132" s="1">
        <f>+'MF Product Forecast'!N65</f>
        <v>1095427.130859375</v>
      </c>
      <c r="N132" s="53">
        <f>SUM(B132:M132)</f>
        <v>10514617.727050781</v>
      </c>
    </row>
    <row r="133" spans="1:14" x14ac:dyDescent="0.25">
      <c r="A133" t="s">
        <v>54</v>
      </c>
      <c r="B133" s="1">
        <f>+'UIT Product Forecast'!C112</f>
        <v>392500</v>
      </c>
      <c r="C133" s="1">
        <f>+'UIT Product Forecast'!D112</f>
        <v>392500</v>
      </c>
      <c r="D133" s="1">
        <f>+'UIT Product Forecast'!E112</f>
        <v>392500</v>
      </c>
      <c r="E133" s="1">
        <f>+'UIT Product Forecast'!F112</f>
        <v>442500</v>
      </c>
      <c r="F133" s="1">
        <f>+'UIT Product Forecast'!G112</f>
        <v>442500</v>
      </c>
      <c r="G133" s="1">
        <f>+'UIT Product Forecast'!H112</f>
        <v>442500</v>
      </c>
      <c r="H133" s="1">
        <f>+'UIT Product Forecast'!I112</f>
        <v>492500</v>
      </c>
      <c r="I133" s="1">
        <f>+'UIT Product Forecast'!J112</f>
        <v>492500</v>
      </c>
      <c r="J133" s="1">
        <f>+'UIT Product Forecast'!K112</f>
        <v>492500</v>
      </c>
      <c r="K133" s="1">
        <f>+'UIT Product Forecast'!L112</f>
        <v>554999.99999999977</v>
      </c>
      <c r="L133" s="1">
        <f>+'UIT Product Forecast'!M112</f>
        <v>554999.99999999977</v>
      </c>
      <c r="M133" s="1">
        <f>+'UIT Product Forecast'!N112</f>
        <v>554999.99999999977</v>
      </c>
      <c r="N133" s="53">
        <f>SUM(B133:M133)</f>
        <v>5647500</v>
      </c>
    </row>
    <row r="134" spans="1:14" x14ac:dyDescent="0.25">
      <c r="A134" t="s">
        <v>55</v>
      </c>
      <c r="G134" s="2" t="s">
        <v>80</v>
      </c>
      <c r="N134" s="54"/>
    </row>
    <row r="135" spans="1:14" x14ac:dyDescent="0.25">
      <c r="A135" t="s">
        <v>73</v>
      </c>
      <c r="B135" s="30">
        <f>(+'MF Product Forecast'!C58/150*2*0.0125)+('UIT Product Forecast'!C94/100*0.0125*2)</f>
        <v>135294.69806315104</v>
      </c>
      <c r="C135" s="30">
        <f>(+'MF Product Forecast'!D58/150*2*0.0125)+('UIT Product Forecast'!D94/100*0.0125*2)</f>
        <v>141098.41728515626</v>
      </c>
      <c r="D135" s="30">
        <f>(+'MF Product Forecast'!E58/150*2*0.0125)+('UIT Product Forecast'!E94/100*0.0125*2)</f>
        <v>147152.13650716149</v>
      </c>
      <c r="E135" s="30">
        <f>(+'MF Product Forecast'!F58/150*2*0.0125)+('UIT Product Forecast'!F94/100*0.0125*2)</f>
        <v>155122.52239583334</v>
      </c>
      <c r="F135" s="30">
        <f>(+'MF Product Forecast'!G58/150*2*0.0125)+('UIT Product Forecast'!G94/100*0.0125*2)</f>
        <v>161676.24161783856</v>
      </c>
      <c r="G135" s="30">
        <f>(+'MF Product Forecast'!H58/150*2*0.0125)+('UIT Product Forecast'!H94/100*0.0125*2)</f>
        <v>168479.96083984376</v>
      </c>
      <c r="H135" s="30">
        <f>(+'MF Product Forecast'!I58/150*2*0.0125)+('UIT Product Forecast'!I94/100*0.0125*2)</f>
        <v>177200.34672851561</v>
      </c>
      <c r="I135" s="30">
        <f>(+'MF Product Forecast'!J58/150*2*0.0125)+('UIT Product Forecast'!J94/100*0.0125*2)</f>
        <v>184504.06595052083</v>
      </c>
      <c r="J135" s="30">
        <f>(+'MF Product Forecast'!K58/150*2*0.0125)+('UIT Product Forecast'!K94/100*0.0125*2)</f>
        <v>192057.78517252606</v>
      </c>
      <c r="K135" s="30">
        <f>(+'MF Product Forecast'!L58/150*2*0.0125)+('UIT Product Forecast'!L94/100*0.0125*2)</f>
        <v>201944.83772786459</v>
      </c>
      <c r="L135" s="30">
        <f>(+'MF Product Forecast'!M58/150*2*0.0125)+('UIT Product Forecast'!M94/100*0.0125*2)</f>
        <v>209998.55694986982</v>
      </c>
      <c r="M135" s="30">
        <f>(+'MF Product Forecast'!N58/150*2*0.0125)+('UIT Product Forecast'!N94/100*0.0125*2)</f>
        <v>218302.27617187501</v>
      </c>
      <c r="N135" s="56">
        <f>SUM(B135:M135)</f>
        <v>2092831.8454101561</v>
      </c>
    </row>
    <row r="136" spans="1:14" x14ac:dyDescent="0.25">
      <c r="A136" t="s">
        <v>57</v>
      </c>
      <c r="B136" s="6">
        <f>SUM(B132:B135)</f>
        <v>1207720.5217122394</v>
      </c>
      <c r="C136" s="6">
        <f t="shared" ref="C136" si="108">SUM(C132:C135)</f>
        <v>1245047.0870442709</v>
      </c>
      <c r="D136" s="6">
        <f t="shared" ref="D136" si="109">SUM(D132:D135)</f>
        <v>1283873.6523763021</v>
      </c>
      <c r="E136" s="6">
        <f t="shared" ref="E136" si="110">SUM(E132:E135)</f>
        <v>1375866.8843749999</v>
      </c>
      <c r="F136" s="6">
        <f t="shared" ref="F136" si="111">SUM(F132:F135)</f>
        <v>1417693.4497070315</v>
      </c>
      <c r="G136" s="6">
        <f t="shared" ref="G136" si="112">SUM(G132:G135)</f>
        <v>1461020.0150390626</v>
      </c>
      <c r="H136" s="6">
        <f t="shared" ref="H136" si="113">SUM(H132:H135)</f>
        <v>1557513.2470377602</v>
      </c>
      <c r="I136" s="6">
        <f t="shared" ref="I136" si="114">SUM(I132:I135)</f>
        <v>1603839.8123697918</v>
      </c>
      <c r="J136" s="6">
        <f t="shared" ref="J136" si="115">SUM(J132:J135)</f>
        <v>1651666.3777018229</v>
      </c>
      <c r="K136" s="6">
        <f t="shared" ref="K136" si="116">SUM(K132:K135)</f>
        <v>1765576.2763671873</v>
      </c>
      <c r="L136" s="6">
        <f t="shared" ref="L136" si="117">SUM(L132:L135)</f>
        <v>1816402.8416992186</v>
      </c>
      <c r="M136" s="6">
        <f t="shared" ref="M136" si="118">SUM(M132:M135)</f>
        <v>1868729.4070312497</v>
      </c>
      <c r="N136" s="55">
        <f t="shared" ref="N136" si="119">SUM(N132:N135)</f>
        <v>18254949.572460938</v>
      </c>
    </row>
    <row r="138" spans="1:14" x14ac:dyDescent="0.25">
      <c r="A138" s="4" t="s">
        <v>58</v>
      </c>
    </row>
    <row r="139" spans="1:14" x14ac:dyDescent="0.25">
      <c r="A139" t="s">
        <v>59</v>
      </c>
      <c r="B139" s="1">
        <f>COUNT('Wholesaler Forecast'!B74:B82)*72000/12</f>
        <v>36000</v>
      </c>
      <c r="C139" s="1">
        <f>COUNT('Wholesaler Forecast'!C74:C82)*72000/12</f>
        <v>36000</v>
      </c>
      <c r="D139" s="1">
        <f>COUNT('Wholesaler Forecast'!D74:D82)*72000/12</f>
        <v>36000</v>
      </c>
      <c r="E139" s="1">
        <f>COUNT('Wholesaler Forecast'!E74:E82)*72000/12</f>
        <v>36000</v>
      </c>
      <c r="F139" s="1">
        <f>COUNT('Wholesaler Forecast'!F74:F82)*72000/12</f>
        <v>36000</v>
      </c>
      <c r="G139" s="1">
        <f>COUNT('Wholesaler Forecast'!G74:G82)*72000/12</f>
        <v>36000</v>
      </c>
      <c r="H139" s="1">
        <f>COUNT('Wholesaler Forecast'!H74:H82)*72000/12</f>
        <v>36000</v>
      </c>
      <c r="I139" s="1">
        <f>COUNT('Wholesaler Forecast'!I74:I82)*72000/12</f>
        <v>36000</v>
      </c>
      <c r="J139" s="1">
        <f>COUNT('Wholesaler Forecast'!J74:J82)*72000/12</f>
        <v>36000</v>
      </c>
      <c r="K139" s="1">
        <f>COUNT('Wholesaler Forecast'!K74:K82)*72000/12</f>
        <v>36000</v>
      </c>
      <c r="L139" s="1">
        <f>COUNT('Wholesaler Forecast'!L74:L82)*72000/12</f>
        <v>36000</v>
      </c>
      <c r="M139" s="1">
        <f>COUNT('Wholesaler Forecast'!M74:M82)*72000/12</f>
        <v>36000</v>
      </c>
      <c r="N139" s="53">
        <f>SUM(B139:M139)</f>
        <v>432000</v>
      </c>
    </row>
    <row r="140" spans="1:14" x14ac:dyDescent="0.25">
      <c r="A140" t="s">
        <v>60</v>
      </c>
      <c r="B140" s="1">
        <f>+'Wholesaler Forecast'!B83*0.001</f>
        <v>42000</v>
      </c>
      <c r="C140" s="1">
        <f>+'Wholesaler Forecast'!C83*0.001</f>
        <v>43500</v>
      </c>
      <c r="D140" s="1">
        <f>+'Wholesaler Forecast'!D83*0.001</f>
        <v>45000</v>
      </c>
      <c r="E140" s="1">
        <f>+'Wholesaler Forecast'!E83*0.001</f>
        <v>46500</v>
      </c>
      <c r="F140" s="1">
        <f>+'Wholesaler Forecast'!F83*0.001</f>
        <v>48000</v>
      </c>
      <c r="G140" s="1">
        <f>+'Wholesaler Forecast'!G83*0.001</f>
        <v>49500</v>
      </c>
      <c r="H140" s="1">
        <f>+'Wholesaler Forecast'!H83*0.001</f>
        <v>51000</v>
      </c>
      <c r="I140" s="1">
        <f>+'Wholesaler Forecast'!I83*0.001</f>
        <v>52500</v>
      </c>
      <c r="J140" s="1">
        <f>+'Wholesaler Forecast'!J83*0.001</f>
        <v>54000</v>
      </c>
      <c r="K140" s="1">
        <f>+'Wholesaler Forecast'!K83*0.001</f>
        <v>55500</v>
      </c>
      <c r="L140" s="1">
        <f>+'Wholesaler Forecast'!L83*0.001</f>
        <v>57000</v>
      </c>
      <c r="M140" s="1">
        <f>+'Wholesaler Forecast'!M83*0.001</f>
        <v>58500</v>
      </c>
      <c r="N140" s="53">
        <f t="shared" ref="N140:N147" si="120">SUM(B140:M140)</f>
        <v>603000</v>
      </c>
    </row>
    <row r="141" spans="1:14" x14ac:dyDescent="0.25">
      <c r="A141" t="s">
        <v>61</v>
      </c>
      <c r="B141" s="1">
        <f>COUNT('Wholesaler Forecast'!B159:B167)*60000/12</f>
        <v>20000</v>
      </c>
      <c r="C141" s="1">
        <f>COUNT('Wholesaler Forecast'!C159:C167)*60000/12</f>
        <v>20000</v>
      </c>
      <c r="D141" s="1">
        <f>COUNT('Wholesaler Forecast'!D159:D167)*60000/12</f>
        <v>20000</v>
      </c>
      <c r="E141" s="1">
        <f>COUNT('Wholesaler Forecast'!E159:E167)*60000/12</f>
        <v>20000</v>
      </c>
      <c r="F141" s="1">
        <f>COUNT('Wholesaler Forecast'!F159:F167)*60000/12</f>
        <v>20000</v>
      </c>
      <c r="G141" s="1">
        <f>COUNT('Wholesaler Forecast'!G159:G167)*60000/12</f>
        <v>20000</v>
      </c>
      <c r="H141" s="1">
        <f>COUNT('Wholesaler Forecast'!H159:H167)*60000/12</f>
        <v>20000</v>
      </c>
      <c r="I141" s="1">
        <f>COUNT('Wholesaler Forecast'!I159:I167)*60000/12</f>
        <v>20000</v>
      </c>
      <c r="J141" s="1">
        <f>COUNT('Wholesaler Forecast'!J159:J167)*60000/12</f>
        <v>20000</v>
      </c>
      <c r="K141" s="1">
        <f>COUNT('Wholesaler Forecast'!K159:K167)*60000/12</f>
        <v>25000</v>
      </c>
      <c r="L141" s="1">
        <f>COUNT('Wholesaler Forecast'!L159:L167)*60000/12</f>
        <v>25000</v>
      </c>
      <c r="M141" s="1">
        <f>COUNT('Wholesaler Forecast'!M159:M167)*60000/12</f>
        <v>25000</v>
      </c>
      <c r="N141" s="53">
        <f t="shared" si="120"/>
        <v>255000</v>
      </c>
    </row>
    <row r="142" spans="1:14" x14ac:dyDescent="0.25">
      <c r="A142" t="s">
        <v>62</v>
      </c>
      <c r="B142" s="1">
        <f>+'Wholesaler Forecast'!B168*0.0015</f>
        <v>80000</v>
      </c>
      <c r="C142" s="1">
        <f>+'Wholesaler Forecast'!C168*0.0015</f>
        <v>80000</v>
      </c>
      <c r="D142" s="1">
        <f>+'Wholesaler Forecast'!D168*0.0015</f>
        <v>80000</v>
      </c>
      <c r="E142" s="1">
        <f>+'Wholesaler Forecast'!E168*0.0015</f>
        <v>90000</v>
      </c>
      <c r="F142" s="1">
        <f>+'Wholesaler Forecast'!F168*0.0015</f>
        <v>90000</v>
      </c>
      <c r="G142" s="1">
        <f>+'Wholesaler Forecast'!G168*0.0015</f>
        <v>90000</v>
      </c>
      <c r="H142" s="1">
        <f>+'Wholesaler Forecast'!H168*0.0015</f>
        <v>100000</v>
      </c>
      <c r="I142" s="1">
        <f>+'Wholesaler Forecast'!I168*0.0015</f>
        <v>100000</v>
      </c>
      <c r="J142" s="1">
        <f>+'Wholesaler Forecast'!J168*0.0015</f>
        <v>100000</v>
      </c>
      <c r="K142" s="1">
        <f>+'Wholesaler Forecast'!K168*0.0015</f>
        <v>112500.00000000003</v>
      </c>
      <c r="L142" s="1">
        <f>+'Wholesaler Forecast'!L168*0.0015</f>
        <v>112500.00000000003</v>
      </c>
      <c r="M142" s="1">
        <f>+'Wholesaler Forecast'!M168*0.0015</f>
        <v>112500.00000000003</v>
      </c>
      <c r="N142" s="53">
        <f t="shared" si="120"/>
        <v>1147500</v>
      </c>
    </row>
    <row r="143" spans="1:14" x14ac:dyDescent="0.25">
      <c r="A143" t="s">
        <v>63</v>
      </c>
      <c r="B143" s="1">
        <v>8000</v>
      </c>
      <c r="C143" s="1">
        <v>8000</v>
      </c>
      <c r="D143" s="1">
        <v>8000</v>
      </c>
      <c r="E143" s="1">
        <v>8000</v>
      </c>
      <c r="F143" s="1">
        <v>8000</v>
      </c>
      <c r="G143" s="1">
        <v>8000</v>
      </c>
      <c r="H143" s="1">
        <v>8000</v>
      </c>
      <c r="I143" s="1">
        <v>8000</v>
      </c>
      <c r="J143" s="1">
        <v>8000</v>
      </c>
      <c r="K143" s="1">
        <v>8000</v>
      </c>
      <c r="L143" s="1">
        <v>8000</v>
      </c>
      <c r="M143" s="1">
        <v>8000</v>
      </c>
      <c r="N143" s="53">
        <f t="shared" si="120"/>
        <v>96000</v>
      </c>
    </row>
    <row r="144" spans="1:14" x14ac:dyDescent="0.25">
      <c r="A144" t="s">
        <v>64</v>
      </c>
      <c r="B144" s="1">
        <f>150000/12</f>
        <v>12500</v>
      </c>
      <c r="C144" s="1">
        <f>+B144</f>
        <v>12500</v>
      </c>
      <c r="D144" s="1">
        <f t="shared" ref="D144:M144" si="121">+C144</f>
        <v>12500</v>
      </c>
      <c r="E144" s="1">
        <f t="shared" si="121"/>
        <v>12500</v>
      </c>
      <c r="F144" s="1">
        <f t="shared" si="121"/>
        <v>12500</v>
      </c>
      <c r="G144" s="1">
        <f t="shared" si="121"/>
        <v>12500</v>
      </c>
      <c r="H144" s="1">
        <f t="shared" si="121"/>
        <v>12500</v>
      </c>
      <c r="I144" s="1">
        <f t="shared" si="121"/>
        <v>12500</v>
      </c>
      <c r="J144" s="1">
        <f t="shared" si="121"/>
        <v>12500</v>
      </c>
      <c r="K144" s="1">
        <f t="shared" si="121"/>
        <v>12500</v>
      </c>
      <c r="L144" s="1">
        <f t="shared" si="121"/>
        <v>12500</v>
      </c>
      <c r="M144" s="1">
        <f t="shared" si="121"/>
        <v>12500</v>
      </c>
      <c r="N144" s="53">
        <f t="shared" si="120"/>
        <v>150000</v>
      </c>
    </row>
    <row r="145" spans="1:14" x14ac:dyDescent="0.25">
      <c r="A145" t="s">
        <v>87</v>
      </c>
      <c r="B145" s="1"/>
      <c r="C145" s="1"/>
      <c r="D145" s="1">
        <f>+D147*2</f>
        <v>145250</v>
      </c>
      <c r="E145" s="1"/>
      <c r="F145" s="1"/>
      <c r="G145" s="1">
        <f>+G147*2</f>
        <v>162000</v>
      </c>
      <c r="H145" s="1"/>
      <c r="I145" s="1"/>
      <c r="J145" s="1">
        <f>+J147*2</f>
        <v>178750.00000000003</v>
      </c>
      <c r="K145" s="1"/>
      <c r="L145" s="1"/>
      <c r="M145" s="1">
        <f>+M147*2</f>
        <v>198000</v>
      </c>
      <c r="N145" s="53">
        <v>430750</v>
      </c>
    </row>
    <row r="146" spans="1:14" x14ac:dyDescent="0.25">
      <c r="A146" t="s">
        <v>74</v>
      </c>
      <c r="B146" s="1">
        <f>100000/12</f>
        <v>8333.3333333333339</v>
      </c>
      <c r="C146" s="1">
        <f t="shared" ref="C146:M146" si="122">100000/12</f>
        <v>8333.3333333333339</v>
      </c>
      <c r="D146" s="1">
        <f t="shared" si="122"/>
        <v>8333.3333333333339</v>
      </c>
      <c r="E146" s="1">
        <f t="shared" si="122"/>
        <v>8333.3333333333339</v>
      </c>
      <c r="F146" s="1">
        <f t="shared" si="122"/>
        <v>8333.3333333333339</v>
      </c>
      <c r="G146" s="1">
        <f t="shared" si="122"/>
        <v>8333.3333333333339</v>
      </c>
      <c r="H146" s="1">
        <f t="shared" si="122"/>
        <v>8333.3333333333339</v>
      </c>
      <c r="I146" s="1">
        <f t="shared" si="122"/>
        <v>8333.3333333333339</v>
      </c>
      <c r="J146" s="1">
        <f t="shared" si="122"/>
        <v>8333.3333333333339</v>
      </c>
      <c r="K146" s="1">
        <f t="shared" si="122"/>
        <v>8333.3333333333339</v>
      </c>
      <c r="L146" s="1">
        <f t="shared" si="122"/>
        <v>8333.3333333333339</v>
      </c>
      <c r="M146" s="1">
        <f t="shared" si="122"/>
        <v>8333.3333333333339</v>
      </c>
      <c r="N146" s="53">
        <f t="shared" si="120"/>
        <v>99999.999999999985</v>
      </c>
    </row>
    <row r="147" spans="1:14" x14ac:dyDescent="0.25">
      <c r="A147" t="s">
        <v>77</v>
      </c>
      <c r="B147" s="1"/>
      <c r="C147" s="1"/>
      <c r="D147" s="1">
        <f>0.00025*'Wholesaler Forecast'!B83+0.00025*'Wholesaler Forecast'!C83+0.00025*'Wholesaler Forecast'!D83+0.00025*'Wholesaler Forecast'!B168+0.00025*'Wholesaler Forecast'!C168+0.00025*'Wholesaler Forecast'!D168</f>
        <v>72625</v>
      </c>
      <c r="E147" s="1"/>
      <c r="F147" s="1"/>
      <c r="G147" s="1">
        <f>0.00025*'Wholesaler Forecast'!E83+0.00025*'Wholesaler Forecast'!F83+0.00025*'Wholesaler Forecast'!G83+0.00025*'Wholesaler Forecast'!E168+0.00025*'Wholesaler Forecast'!F168+0.00025*'Wholesaler Forecast'!G168</f>
        <v>81000</v>
      </c>
      <c r="H147" s="1"/>
      <c r="I147" s="1"/>
      <c r="J147" s="1">
        <f>0.00025*'Wholesaler Forecast'!H83+0.00025*'Wholesaler Forecast'!I83+0.00025*'Wholesaler Forecast'!J83+0.00025*'Wholesaler Forecast'!H168+0.00025*'Wholesaler Forecast'!I168+0.00025*'Wholesaler Forecast'!J168</f>
        <v>89375.000000000015</v>
      </c>
      <c r="K147" s="1"/>
      <c r="L147" s="1"/>
      <c r="M147" s="1">
        <f>0.00025*'Wholesaler Forecast'!K83+0.00025*'Wholesaler Forecast'!L83+0.00025*'Wholesaler Forecast'!M83+0.00025*'Wholesaler Forecast'!K168+0.00025*'Wholesaler Forecast'!L168+0.00025*'Wholesaler Forecast'!M168</f>
        <v>99000</v>
      </c>
      <c r="N147" s="53">
        <f t="shared" si="120"/>
        <v>342000</v>
      </c>
    </row>
    <row r="148" spans="1:14" x14ac:dyDescent="0.25">
      <c r="A148" t="s">
        <v>66</v>
      </c>
      <c r="B148" s="1"/>
      <c r="C148" s="1"/>
      <c r="D148" s="1"/>
      <c r="E148" s="1"/>
      <c r="F148" s="1"/>
      <c r="G148" s="2" t="s">
        <v>78</v>
      </c>
      <c r="H148" s="1"/>
      <c r="I148" s="1"/>
      <c r="J148" s="1"/>
      <c r="K148" s="1"/>
      <c r="L148" s="1"/>
      <c r="M148" s="1"/>
      <c r="N148" s="53">
        <f t="shared" ref="N148:N157" si="123">SUM(B148:M148)</f>
        <v>0</v>
      </c>
    </row>
    <row r="149" spans="1:14" x14ac:dyDescent="0.25">
      <c r="A149" t="s">
        <v>67</v>
      </c>
      <c r="B149" s="1">
        <v>2000</v>
      </c>
      <c r="C149" s="1">
        <v>2000</v>
      </c>
      <c r="D149" s="1">
        <v>2000</v>
      </c>
      <c r="E149" s="1">
        <v>2000</v>
      </c>
      <c r="F149" s="1">
        <v>2000</v>
      </c>
      <c r="G149" s="1">
        <v>2000</v>
      </c>
      <c r="H149" s="1">
        <v>2000</v>
      </c>
      <c r="I149" s="1">
        <v>2000</v>
      </c>
      <c r="J149" s="1">
        <v>2000</v>
      </c>
      <c r="K149" s="1">
        <v>2000</v>
      </c>
      <c r="L149" s="1">
        <v>2000</v>
      </c>
      <c r="M149" s="1">
        <v>2000</v>
      </c>
      <c r="N149" s="53">
        <f t="shared" si="123"/>
        <v>24000</v>
      </c>
    </row>
    <row r="150" spans="1:14" x14ac:dyDescent="0.25">
      <c r="A150" t="s">
        <v>68</v>
      </c>
      <c r="B150" s="1">
        <f>+B149</f>
        <v>2000</v>
      </c>
      <c r="C150" s="1">
        <f t="shared" ref="C150" si="124">+C149</f>
        <v>2000</v>
      </c>
      <c r="D150" s="1">
        <f t="shared" ref="D150" si="125">+D149</f>
        <v>2000</v>
      </c>
      <c r="E150" s="1">
        <f t="shared" ref="E150" si="126">+E149</f>
        <v>2000</v>
      </c>
      <c r="F150" s="1">
        <f t="shared" ref="F150" si="127">+F149</f>
        <v>2000</v>
      </c>
      <c r="G150" s="1">
        <f t="shared" ref="G150" si="128">+G149</f>
        <v>2000</v>
      </c>
      <c r="H150" s="1">
        <f t="shared" ref="H150" si="129">+H149</f>
        <v>2000</v>
      </c>
      <c r="I150" s="1">
        <f t="shared" ref="I150" si="130">+I149</f>
        <v>2000</v>
      </c>
      <c r="J150" s="1">
        <f t="shared" ref="J150" si="131">+J149</f>
        <v>2000</v>
      </c>
      <c r="K150" s="1">
        <f t="shared" ref="K150" si="132">+K149</f>
        <v>2000</v>
      </c>
      <c r="L150" s="1">
        <f t="shared" ref="L150" si="133">+L149</f>
        <v>2000</v>
      </c>
      <c r="M150" s="1">
        <f t="shared" ref="M150" si="134">+M149</f>
        <v>2000</v>
      </c>
      <c r="N150" s="53">
        <f t="shared" si="123"/>
        <v>24000</v>
      </c>
    </row>
    <row r="151" spans="1:14" x14ac:dyDescent="0.25">
      <c r="A151" t="s">
        <v>65</v>
      </c>
      <c r="B151" s="1">
        <v>4000</v>
      </c>
      <c r="C151" s="1">
        <v>4000</v>
      </c>
      <c r="D151" s="1">
        <v>4000</v>
      </c>
      <c r="E151" s="1">
        <v>4000</v>
      </c>
      <c r="F151" s="1">
        <v>4000</v>
      </c>
      <c r="G151" s="1">
        <v>4000</v>
      </c>
      <c r="H151" s="1">
        <v>4000</v>
      </c>
      <c r="I151" s="1">
        <v>4000</v>
      </c>
      <c r="J151" s="1">
        <v>4000</v>
      </c>
      <c r="K151" s="1">
        <v>4000</v>
      </c>
      <c r="L151" s="1">
        <v>4000</v>
      </c>
      <c r="M151" s="1">
        <v>4000</v>
      </c>
      <c r="N151" s="53">
        <f t="shared" si="123"/>
        <v>48000</v>
      </c>
    </row>
    <row r="152" spans="1:14" x14ac:dyDescent="0.25">
      <c r="A152" t="s">
        <v>69</v>
      </c>
      <c r="B152" s="1">
        <v>1000</v>
      </c>
      <c r="C152" s="1">
        <v>1000</v>
      </c>
      <c r="D152" s="1">
        <v>1000</v>
      </c>
      <c r="E152" s="1">
        <v>1000</v>
      </c>
      <c r="F152" s="1">
        <v>1000</v>
      </c>
      <c r="G152" s="1">
        <v>1000</v>
      </c>
      <c r="H152" s="1">
        <v>1000</v>
      </c>
      <c r="I152" s="1">
        <v>1000</v>
      </c>
      <c r="J152" s="1">
        <v>1000</v>
      </c>
      <c r="K152" s="1">
        <v>1000</v>
      </c>
      <c r="L152" s="1">
        <v>1000</v>
      </c>
      <c r="M152" s="1">
        <v>1000</v>
      </c>
      <c r="N152" s="53">
        <f t="shared" si="123"/>
        <v>12000</v>
      </c>
    </row>
    <row r="153" spans="1:14" x14ac:dyDescent="0.25">
      <c r="A153" t="s">
        <v>70</v>
      </c>
      <c r="B153" s="6">
        <f>(+B139+B140+B141+B142+B143+B144+B146+B147)*0.06</f>
        <v>12410</v>
      </c>
      <c r="C153" s="6">
        <f t="shared" ref="C153:M153" si="135">(+C139+C140+C141+C142+C143+C144+C146+C147)*0.06</f>
        <v>12500</v>
      </c>
      <c r="D153" s="6">
        <f t="shared" si="135"/>
        <v>16947.5</v>
      </c>
      <c r="E153" s="6">
        <f t="shared" si="135"/>
        <v>13280</v>
      </c>
      <c r="F153" s="6">
        <f t="shared" si="135"/>
        <v>13370</v>
      </c>
      <c r="G153" s="6">
        <f t="shared" si="135"/>
        <v>18320</v>
      </c>
      <c r="H153" s="6">
        <f t="shared" si="135"/>
        <v>14150</v>
      </c>
      <c r="I153" s="6">
        <f t="shared" si="135"/>
        <v>14240</v>
      </c>
      <c r="J153" s="6">
        <f t="shared" si="135"/>
        <v>19692.5</v>
      </c>
      <c r="K153" s="6">
        <f t="shared" si="135"/>
        <v>15470.000000000002</v>
      </c>
      <c r="L153" s="6">
        <f t="shared" si="135"/>
        <v>15560.000000000002</v>
      </c>
      <c r="M153" s="6">
        <f t="shared" si="135"/>
        <v>21590</v>
      </c>
      <c r="N153" s="53">
        <f t="shared" si="123"/>
        <v>187530</v>
      </c>
    </row>
    <row r="154" spans="1:14" x14ac:dyDescent="0.25">
      <c r="A154" t="s">
        <v>71</v>
      </c>
      <c r="G154" s="2" t="s">
        <v>75</v>
      </c>
      <c r="N154" s="53">
        <f t="shared" si="123"/>
        <v>0</v>
      </c>
    </row>
    <row r="155" spans="1:14" x14ac:dyDescent="0.25">
      <c r="A155" t="s">
        <v>82</v>
      </c>
      <c r="B155" s="1">
        <v>5000</v>
      </c>
      <c r="C155" s="1">
        <v>5000</v>
      </c>
      <c r="D155" s="1">
        <v>5000</v>
      </c>
      <c r="E155" s="1">
        <v>5000</v>
      </c>
      <c r="F155" s="1">
        <v>5000</v>
      </c>
      <c r="G155" s="1">
        <v>5000</v>
      </c>
      <c r="H155" s="1">
        <v>5000</v>
      </c>
      <c r="I155" s="1">
        <v>5000</v>
      </c>
      <c r="J155" s="1">
        <v>5000</v>
      </c>
      <c r="K155" s="1">
        <v>5000</v>
      </c>
      <c r="L155" s="1">
        <v>5000</v>
      </c>
      <c r="M155" s="1">
        <v>5000</v>
      </c>
      <c r="N155" s="53">
        <f t="shared" ref="N155" si="136">SUM(B155:M155)</f>
        <v>60000</v>
      </c>
    </row>
    <row r="156" spans="1:14" x14ac:dyDescent="0.25">
      <c r="A156" t="s">
        <v>72</v>
      </c>
      <c r="B156" s="30">
        <v>5000</v>
      </c>
      <c r="C156" s="30">
        <v>5000</v>
      </c>
      <c r="D156" s="30">
        <v>5000</v>
      </c>
      <c r="E156" s="30">
        <v>5000</v>
      </c>
      <c r="F156" s="30">
        <v>5000</v>
      </c>
      <c r="G156" s="30">
        <v>5000</v>
      </c>
      <c r="H156" s="30">
        <v>5000</v>
      </c>
      <c r="I156" s="30">
        <v>5000</v>
      </c>
      <c r="J156" s="30">
        <v>5000</v>
      </c>
      <c r="K156" s="30">
        <v>5000</v>
      </c>
      <c r="L156" s="30">
        <v>5000</v>
      </c>
      <c r="M156" s="30">
        <v>5000</v>
      </c>
      <c r="N156" s="57">
        <f t="shared" si="123"/>
        <v>60000</v>
      </c>
    </row>
    <row r="157" spans="1:14" x14ac:dyDescent="0.25">
      <c r="A157" t="s">
        <v>29</v>
      </c>
      <c r="B157" s="6">
        <f>SUM(B139:B156)</f>
        <v>238243.33333333334</v>
      </c>
      <c r="C157" s="6">
        <f t="shared" ref="C157:M157" si="137">SUM(C139:C156)</f>
        <v>239833.33333333334</v>
      </c>
      <c r="D157" s="6">
        <f t="shared" si="137"/>
        <v>463655.83333333331</v>
      </c>
      <c r="E157" s="6">
        <f t="shared" si="137"/>
        <v>253613.33333333334</v>
      </c>
      <c r="F157" s="6">
        <f t="shared" si="137"/>
        <v>255203.33333333334</v>
      </c>
      <c r="G157" s="6">
        <f t="shared" si="137"/>
        <v>504653.33333333331</v>
      </c>
      <c r="H157" s="6">
        <f t="shared" si="137"/>
        <v>268983.33333333337</v>
      </c>
      <c r="I157" s="6">
        <f t="shared" si="137"/>
        <v>270573.33333333337</v>
      </c>
      <c r="J157" s="6">
        <f t="shared" si="137"/>
        <v>545650.83333333326</v>
      </c>
      <c r="K157" s="6">
        <f t="shared" si="137"/>
        <v>292303.33333333337</v>
      </c>
      <c r="L157" s="6">
        <f t="shared" si="137"/>
        <v>293893.33333333337</v>
      </c>
      <c r="M157" s="6">
        <f t="shared" si="137"/>
        <v>598423.33333333326</v>
      </c>
      <c r="N157" s="53">
        <f t="shared" si="123"/>
        <v>4225030</v>
      </c>
    </row>
    <row r="159" spans="1:14" x14ac:dyDescent="0.25">
      <c r="A159" t="s">
        <v>3</v>
      </c>
      <c r="B159" s="6">
        <f t="shared" ref="B159:N159" si="138">+B136-B157</f>
        <v>969477.18837890599</v>
      </c>
      <c r="C159" s="6">
        <f t="shared" si="138"/>
        <v>1005213.7537109376</v>
      </c>
      <c r="D159" s="6">
        <f t="shared" si="138"/>
        <v>820217.8190429688</v>
      </c>
      <c r="E159" s="6">
        <f t="shared" si="138"/>
        <v>1122253.5510416667</v>
      </c>
      <c r="F159" s="6">
        <f t="shared" si="138"/>
        <v>1162490.1163736982</v>
      </c>
      <c r="G159" s="6">
        <f t="shared" si="138"/>
        <v>956366.68170572934</v>
      </c>
      <c r="H159" s="6">
        <f t="shared" si="138"/>
        <v>1288529.913704427</v>
      </c>
      <c r="I159" s="6">
        <f t="shared" si="138"/>
        <v>1333266.4790364583</v>
      </c>
      <c r="J159" s="6">
        <f t="shared" si="138"/>
        <v>1106015.5443684896</v>
      </c>
      <c r="K159" s="6">
        <f t="shared" si="138"/>
        <v>1473272.943033854</v>
      </c>
      <c r="L159" s="6">
        <f t="shared" si="138"/>
        <v>1522509.5083658854</v>
      </c>
      <c r="M159" s="6">
        <f t="shared" si="138"/>
        <v>1270306.0736979165</v>
      </c>
      <c r="N159" s="55">
        <f t="shared" si="138"/>
        <v>14029919.572460938</v>
      </c>
    </row>
  </sheetData>
  <pageMargins left="0.45" right="0.45" top="0.5" bottom="0.5" header="0.3" footer="0.3"/>
  <pageSetup scale="56" fitToHeight="0" orientation="landscape" r:id="rId1"/>
  <rowBreaks count="2" manualBreakCount="2">
    <brk id="64" max="16383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5"/>
  <sheetViews>
    <sheetView zoomScaleNormal="100" workbookViewId="0">
      <selection activeCell="C8" sqref="C8:O8"/>
    </sheetView>
  </sheetViews>
  <sheetFormatPr defaultRowHeight="15" x14ac:dyDescent="0.25"/>
  <cols>
    <col min="1" max="1" width="1.85546875" customWidth="1"/>
    <col min="2" max="2" width="45.5703125" bestFit="1" customWidth="1"/>
    <col min="3" max="5" width="13.7109375" style="26" bestFit="1" customWidth="1"/>
    <col min="6" max="14" width="15.28515625" style="26" bestFit="1" customWidth="1"/>
    <col min="15" max="15" width="13.7109375" style="26" bestFit="1" customWidth="1"/>
    <col min="16" max="16" width="9.140625" style="10"/>
  </cols>
  <sheetData>
    <row r="1" spans="1:16" ht="18.75" x14ac:dyDescent="0.3">
      <c r="A1" t="s">
        <v>43</v>
      </c>
      <c r="F1" s="26">
        <v>7.4999999999999997E-3</v>
      </c>
    </row>
    <row r="3" spans="1:16" ht="15.75" x14ac:dyDescent="0.25">
      <c r="A3" s="9" t="s">
        <v>9</v>
      </c>
      <c r="C3" s="41"/>
      <c r="D3" s="42"/>
      <c r="E3" s="42"/>
      <c r="F3" s="41"/>
      <c r="G3" s="42"/>
      <c r="H3" s="42"/>
      <c r="I3" s="43"/>
      <c r="J3" s="42"/>
      <c r="K3" s="42"/>
      <c r="L3" s="43"/>
      <c r="M3" s="42"/>
      <c r="N3" s="42"/>
      <c r="O3" s="42"/>
    </row>
    <row r="4" spans="1:16" ht="15.75" x14ac:dyDescent="0.25">
      <c r="A4" s="9"/>
      <c r="B4" s="26" t="s">
        <v>46</v>
      </c>
      <c r="C4" s="44">
        <v>30000000</v>
      </c>
      <c r="D4" s="44">
        <f>+C4+'Wholesaler Forecast'!C19</f>
        <v>30500000</v>
      </c>
      <c r="E4" s="44">
        <f>+D4+'Wholesaler Forecast'!D19</f>
        <v>31500000</v>
      </c>
      <c r="F4" s="44">
        <f>+E4+'Wholesaler Forecast'!E19</f>
        <v>33000000</v>
      </c>
      <c r="G4" s="44">
        <f>+F4+'Wholesaler Forecast'!F19</f>
        <v>35000000</v>
      </c>
      <c r="H4" s="44">
        <f>+G4+'Wholesaler Forecast'!G19</f>
        <v>37500000</v>
      </c>
      <c r="I4" s="44">
        <f>+H4+'Wholesaler Forecast'!H19</f>
        <v>40500000</v>
      </c>
      <c r="J4" s="44">
        <f>+I4+'Wholesaler Forecast'!I19</f>
        <v>44000000</v>
      </c>
      <c r="K4" s="44">
        <f>+J4+'Wholesaler Forecast'!J19</f>
        <v>48000000</v>
      </c>
      <c r="L4" s="44">
        <f>+K4+'Wholesaler Forecast'!K19</f>
        <v>52500000</v>
      </c>
      <c r="M4" s="44">
        <f>+L4+'Wholesaler Forecast'!L19</f>
        <v>57500000</v>
      </c>
      <c r="N4" s="44">
        <f>+M4+'Wholesaler Forecast'!M19</f>
        <v>63000000</v>
      </c>
      <c r="O4" s="42"/>
    </row>
    <row r="5" spans="1:16" ht="15.75" x14ac:dyDescent="0.25">
      <c r="A5" s="9"/>
      <c r="B5" s="26" t="s">
        <v>2</v>
      </c>
      <c r="C5" s="45">
        <f>+$C$4*0.15/12</f>
        <v>375000</v>
      </c>
      <c r="D5" s="45">
        <f t="shared" ref="D5:N5" si="0">+$C$4*0.15/12</f>
        <v>375000</v>
      </c>
      <c r="E5" s="45">
        <f t="shared" si="0"/>
        <v>375000</v>
      </c>
      <c r="F5" s="45">
        <f t="shared" si="0"/>
        <v>375000</v>
      </c>
      <c r="G5" s="45">
        <f t="shared" si="0"/>
        <v>375000</v>
      </c>
      <c r="H5" s="45">
        <f t="shared" si="0"/>
        <v>375000</v>
      </c>
      <c r="I5" s="45">
        <f t="shared" si="0"/>
        <v>375000</v>
      </c>
      <c r="J5" s="45">
        <f t="shared" si="0"/>
        <v>375000</v>
      </c>
      <c r="K5" s="45">
        <f t="shared" si="0"/>
        <v>375000</v>
      </c>
      <c r="L5" s="45">
        <f t="shared" si="0"/>
        <v>375000</v>
      </c>
      <c r="M5" s="45">
        <f t="shared" si="0"/>
        <v>375000</v>
      </c>
      <c r="N5" s="45">
        <f t="shared" si="0"/>
        <v>375000</v>
      </c>
      <c r="O5" s="42"/>
    </row>
    <row r="6" spans="1:16" ht="15.75" x14ac:dyDescent="0.25">
      <c r="A6" s="9"/>
      <c r="B6" s="26" t="s">
        <v>47</v>
      </c>
      <c r="C6" s="44">
        <f>+C4-C5</f>
        <v>29625000</v>
      </c>
      <c r="D6" s="44">
        <f t="shared" ref="D6:N6" si="1">+D4-D5</f>
        <v>30125000</v>
      </c>
      <c r="E6" s="44">
        <f t="shared" si="1"/>
        <v>31125000</v>
      </c>
      <c r="F6" s="44">
        <f t="shared" si="1"/>
        <v>32625000</v>
      </c>
      <c r="G6" s="44">
        <f t="shared" si="1"/>
        <v>34625000</v>
      </c>
      <c r="H6" s="44">
        <f t="shared" si="1"/>
        <v>37125000</v>
      </c>
      <c r="I6" s="44">
        <f t="shared" si="1"/>
        <v>40125000</v>
      </c>
      <c r="J6" s="44">
        <f t="shared" si="1"/>
        <v>43625000</v>
      </c>
      <c r="K6" s="44">
        <f t="shared" si="1"/>
        <v>47625000</v>
      </c>
      <c r="L6" s="44">
        <f t="shared" si="1"/>
        <v>52125000</v>
      </c>
      <c r="M6" s="44">
        <f t="shared" si="1"/>
        <v>57125000</v>
      </c>
      <c r="N6" s="44">
        <f t="shared" si="1"/>
        <v>62625000</v>
      </c>
      <c r="O6" s="42"/>
    </row>
    <row r="8" spans="1:16" s="2" customFormat="1" x14ac:dyDescent="0.25">
      <c r="B8" s="26" t="s">
        <v>17</v>
      </c>
      <c r="C8" s="46">
        <v>44470</v>
      </c>
      <c r="D8" s="46">
        <f>+C8+31</f>
        <v>44501</v>
      </c>
      <c r="E8" s="46">
        <f t="shared" ref="E8:N8" si="2">+D8+31</f>
        <v>44532</v>
      </c>
      <c r="F8" s="46">
        <f t="shared" si="2"/>
        <v>44563</v>
      </c>
      <c r="G8" s="46">
        <f t="shared" si="2"/>
        <v>44594</v>
      </c>
      <c r="H8" s="46">
        <f t="shared" si="2"/>
        <v>44625</v>
      </c>
      <c r="I8" s="46">
        <f t="shared" si="2"/>
        <v>44656</v>
      </c>
      <c r="J8" s="46">
        <f t="shared" si="2"/>
        <v>44687</v>
      </c>
      <c r="K8" s="46">
        <f t="shared" si="2"/>
        <v>44718</v>
      </c>
      <c r="L8" s="46">
        <f t="shared" si="2"/>
        <v>44749</v>
      </c>
      <c r="M8" s="46">
        <f t="shared" si="2"/>
        <v>44780</v>
      </c>
      <c r="N8" s="46">
        <f t="shared" si="2"/>
        <v>44811</v>
      </c>
      <c r="O8" s="47" t="s">
        <v>0</v>
      </c>
      <c r="P8" s="11"/>
    </row>
    <row r="9" spans="1:16" x14ac:dyDescent="0.25">
      <c r="A9" t="s">
        <v>44</v>
      </c>
    </row>
    <row r="10" spans="1:16" s="1" customFormat="1" x14ac:dyDescent="0.25">
      <c r="B10" s="28" t="s">
        <v>45</v>
      </c>
      <c r="C10" s="48">
        <f>0.005*C6/12</f>
        <v>12343.75</v>
      </c>
      <c r="D10" s="48">
        <f t="shared" ref="D10:N10" si="3">0.005*D6/12</f>
        <v>12552.083333333334</v>
      </c>
      <c r="E10" s="48">
        <f t="shared" si="3"/>
        <v>12968.75</v>
      </c>
      <c r="F10" s="48">
        <f t="shared" si="3"/>
        <v>13593.75</v>
      </c>
      <c r="G10" s="48">
        <f t="shared" si="3"/>
        <v>14427.083333333334</v>
      </c>
      <c r="H10" s="48">
        <f t="shared" si="3"/>
        <v>15468.75</v>
      </c>
      <c r="I10" s="48">
        <f t="shared" si="3"/>
        <v>16718.75</v>
      </c>
      <c r="J10" s="48">
        <f t="shared" si="3"/>
        <v>18177.083333333332</v>
      </c>
      <c r="K10" s="48">
        <f t="shared" si="3"/>
        <v>19843.75</v>
      </c>
      <c r="L10" s="48">
        <f t="shared" si="3"/>
        <v>21718.75</v>
      </c>
      <c r="M10" s="48">
        <f t="shared" si="3"/>
        <v>23802.083333333332</v>
      </c>
      <c r="N10" s="48">
        <f t="shared" si="3"/>
        <v>26093.75</v>
      </c>
      <c r="O10" s="48">
        <f>SUM(C10:N10)</f>
        <v>207708.33333333334</v>
      </c>
      <c r="P10" s="12"/>
    </row>
    <row r="11" spans="1:16" s="1" customFormat="1" x14ac:dyDescent="0.25">
      <c r="B11" s="28" t="s">
        <v>50</v>
      </c>
      <c r="C11" s="48">
        <f>+C12*0.6</f>
        <v>0</v>
      </c>
      <c r="D11" s="48">
        <f t="shared" ref="D11:N11" si="4">+D12*0.6</f>
        <v>499.5</v>
      </c>
      <c r="E11" s="48">
        <f t="shared" si="4"/>
        <v>999</v>
      </c>
      <c r="F11" s="48">
        <f t="shared" si="4"/>
        <v>1498.5</v>
      </c>
      <c r="G11" s="48">
        <f t="shared" si="4"/>
        <v>1998</v>
      </c>
      <c r="H11" s="48">
        <f t="shared" si="4"/>
        <v>2497.5</v>
      </c>
      <c r="I11" s="48">
        <f t="shared" si="4"/>
        <v>2997</v>
      </c>
      <c r="J11" s="48">
        <f t="shared" si="4"/>
        <v>3496.5</v>
      </c>
      <c r="K11" s="48">
        <f t="shared" si="4"/>
        <v>3996</v>
      </c>
      <c r="L11" s="48">
        <f t="shared" si="4"/>
        <v>4495.5</v>
      </c>
      <c r="M11" s="48">
        <f t="shared" si="4"/>
        <v>4995</v>
      </c>
      <c r="N11" s="48">
        <f t="shared" si="4"/>
        <v>5494.5</v>
      </c>
      <c r="O11" s="48">
        <f t="shared" ref="O11:O12" si="5">SUM(C11:N11)</f>
        <v>32967</v>
      </c>
      <c r="P11" s="12"/>
    </row>
    <row r="12" spans="1:16" s="1" customFormat="1" x14ac:dyDescent="0.25">
      <c r="B12" s="28" t="s">
        <v>49</v>
      </c>
      <c r="C12" s="49">
        <f>+'Wholesaler Forecast'!B19*0.333*0.005</f>
        <v>0</v>
      </c>
      <c r="D12" s="49">
        <f>+'Wholesaler Forecast'!C19*0.333*0.005</f>
        <v>832.5</v>
      </c>
      <c r="E12" s="49">
        <f>+'Wholesaler Forecast'!D19*0.333*0.005</f>
        <v>1665</v>
      </c>
      <c r="F12" s="49">
        <f>+'Wholesaler Forecast'!E19*0.333*0.005</f>
        <v>2497.5</v>
      </c>
      <c r="G12" s="49">
        <f>+'Wholesaler Forecast'!F19*0.333*0.005</f>
        <v>3330</v>
      </c>
      <c r="H12" s="49">
        <f>+'Wholesaler Forecast'!G19*0.333*0.005</f>
        <v>4162.5</v>
      </c>
      <c r="I12" s="49">
        <f>+'Wholesaler Forecast'!H19*0.333*0.005</f>
        <v>4995</v>
      </c>
      <c r="J12" s="49">
        <f>+'Wholesaler Forecast'!I19*0.333*0.005</f>
        <v>5827.5</v>
      </c>
      <c r="K12" s="49">
        <f>+'Wholesaler Forecast'!J19*0.333*0.005</f>
        <v>6660</v>
      </c>
      <c r="L12" s="49">
        <f>+'Wholesaler Forecast'!K19*0.333*0.005</f>
        <v>7492.5</v>
      </c>
      <c r="M12" s="49">
        <f>+'Wholesaler Forecast'!L19*0.333*0.005</f>
        <v>8325</v>
      </c>
      <c r="N12" s="49">
        <f>+'Wholesaler Forecast'!M19*0.333*0.005</f>
        <v>9157.5</v>
      </c>
      <c r="O12" s="49">
        <f t="shared" si="5"/>
        <v>54945</v>
      </c>
      <c r="P12" s="12"/>
    </row>
    <row r="13" spans="1:16" s="1" customFormat="1" x14ac:dyDescent="0.25">
      <c r="A13" s="1" t="s">
        <v>23</v>
      </c>
      <c r="B13" s="28"/>
      <c r="C13" s="48">
        <f t="shared" ref="C13:O13" si="6">SUM(C10:C12)</f>
        <v>12343.75</v>
      </c>
      <c r="D13" s="48">
        <f t="shared" si="6"/>
        <v>13884.083333333334</v>
      </c>
      <c r="E13" s="48">
        <f t="shared" si="6"/>
        <v>15632.75</v>
      </c>
      <c r="F13" s="48">
        <f t="shared" si="6"/>
        <v>17589.75</v>
      </c>
      <c r="G13" s="48">
        <f t="shared" si="6"/>
        <v>19755.083333333336</v>
      </c>
      <c r="H13" s="48">
        <f t="shared" si="6"/>
        <v>22128.75</v>
      </c>
      <c r="I13" s="48">
        <f t="shared" si="6"/>
        <v>24710.75</v>
      </c>
      <c r="J13" s="48">
        <f t="shared" si="6"/>
        <v>27501.083333333332</v>
      </c>
      <c r="K13" s="48">
        <f t="shared" si="6"/>
        <v>30499.75</v>
      </c>
      <c r="L13" s="48">
        <f t="shared" si="6"/>
        <v>33706.75</v>
      </c>
      <c r="M13" s="48">
        <f t="shared" si="6"/>
        <v>37122.083333333328</v>
      </c>
      <c r="N13" s="48">
        <f t="shared" si="6"/>
        <v>40745.75</v>
      </c>
      <c r="O13" s="48">
        <f t="shared" si="6"/>
        <v>295620.33333333337</v>
      </c>
      <c r="P13" s="12"/>
    </row>
    <row r="14" spans="1:16" x14ac:dyDescent="0.25">
      <c r="B14" s="3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6" spans="1:16" ht="15.75" x14ac:dyDescent="0.25">
      <c r="A16" s="9" t="s">
        <v>11</v>
      </c>
      <c r="C16" s="41"/>
      <c r="D16" s="43"/>
      <c r="E16" s="42"/>
      <c r="F16" s="50"/>
      <c r="G16" s="43"/>
      <c r="H16" s="42"/>
      <c r="I16" s="50"/>
      <c r="J16" s="43"/>
      <c r="K16" s="42"/>
      <c r="L16" s="50"/>
      <c r="M16" s="43"/>
      <c r="N16" s="42"/>
      <c r="O16" s="42"/>
    </row>
    <row r="17" spans="1:16" ht="15.75" x14ac:dyDescent="0.25">
      <c r="A17" s="9"/>
      <c r="B17" s="26" t="s">
        <v>46</v>
      </c>
      <c r="C17" s="44">
        <f>+N6+'Wholesaler Forecast'!B35</f>
        <v>68625000</v>
      </c>
      <c r="D17" s="44">
        <f>+C19+'Wholesaler Forecast'!C35</f>
        <v>74592187.5</v>
      </c>
      <c r="E17" s="44">
        <f>+D19+'Wholesaler Forecast'!D35</f>
        <v>75842187.5</v>
      </c>
      <c r="F17" s="44">
        <f>+E19+'Wholesaler Forecast'!E35</f>
        <v>77592187.5</v>
      </c>
      <c r="G17" s="44">
        <f>+F19+'Wholesaler Forecast'!F35</f>
        <v>79842187.5</v>
      </c>
      <c r="H17" s="44">
        <f>+G19+'Wholesaler Forecast'!G35</f>
        <v>82592187.5</v>
      </c>
      <c r="I17" s="44">
        <f>+H19+'Wholesaler Forecast'!H35</f>
        <v>85842187.5</v>
      </c>
      <c r="J17" s="44">
        <f>+I19+'Wholesaler Forecast'!I35</f>
        <v>89592187.5</v>
      </c>
      <c r="K17" s="44">
        <f>+J19+'Wholesaler Forecast'!J35</f>
        <v>93842187.5</v>
      </c>
      <c r="L17" s="44">
        <f>+K19+'Wholesaler Forecast'!K35</f>
        <v>98592187.5</v>
      </c>
      <c r="M17" s="44">
        <f>+L19+'Wholesaler Forecast'!L35</f>
        <v>103842187.5</v>
      </c>
      <c r="N17" s="44">
        <f>+M19+'Wholesaler Forecast'!M35</f>
        <v>109592187.5</v>
      </c>
      <c r="O17" s="42"/>
    </row>
    <row r="18" spans="1:16" ht="15.75" x14ac:dyDescent="0.25">
      <c r="A18" s="9"/>
      <c r="B18" s="26" t="s">
        <v>48</v>
      </c>
      <c r="C18" s="45">
        <f>+N6*0.15/12</f>
        <v>782812.5</v>
      </c>
      <c r="D18" s="45">
        <f>+C18</f>
        <v>782812.5</v>
      </c>
      <c r="E18" s="45">
        <f t="shared" ref="E18:N18" si="7">+D18</f>
        <v>782812.5</v>
      </c>
      <c r="F18" s="45">
        <f t="shared" si="7"/>
        <v>782812.5</v>
      </c>
      <c r="G18" s="45">
        <f t="shared" si="7"/>
        <v>782812.5</v>
      </c>
      <c r="H18" s="45">
        <f t="shared" si="7"/>
        <v>782812.5</v>
      </c>
      <c r="I18" s="45">
        <f t="shared" si="7"/>
        <v>782812.5</v>
      </c>
      <c r="J18" s="45">
        <f t="shared" si="7"/>
        <v>782812.5</v>
      </c>
      <c r="K18" s="45">
        <f t="shared" si="7"/>
        <v>782812.5</v>
      </c>
      <c r="L18" s="45">
        <f t="shared" si="7"/>
        <v>782812.5</v>
      </c>
      <c r="M18" s="45">
        <f t="shared" si="7"/>
        <v>782812.5</v>
      </c>
      <c r="N18" s="45">
        <f t="shared" si="7"/>
        <v>782812.5</v>
      </c>
      <c r="O18" s="42"/>
    </row>
    <row r="19" spans="1:16" ht="15.75" x14ac:dyDescent="0.25">
      <c r="A19" s="9"/>
      <c r="B19" s="26" t="s">
        <v>47</v>
      </c>
      <c r="C19" s="44">
        <f>+C17-C18</f>
        <v>67842187.5</v>
      </c>
      <c r="D19" s="44">
        <f>+C19+'Wholesaler Forecast'!C19</f>
        <v>68342187.5</v>
      </c>
      <c r="E19" s="44">
        <f>+D19+'Wholesaler Forecast'!D19</f>
        <v>69342187.5</v>
      </c>
      <c r="F19" s="44">
        <f>+E19+'Wholesaler Forecast'!E19</f>
        <v>70842187.5</v>
      </c>
      <c r="G19" s="44">
        <f>+F19+'Wholesaler Forecast'!F19</f>
        <v>72842187.5</v>
      </c>
      <c r="H19" s="44">
        <f>+G19+'Wholesaler Forecast'!G19</f>
        <v>75342187.5</v>
      </c>
      <c r="I19" s="44">
        <f>+H19+'Wholesaler Forecast'!H19</f>
        <v>78342187.5</v>
      </c>
      <c r="J19" s="44">
        <f>+I19+'Wholesaler Forecast'!I19</f>
        <v>81842187.5</v>
      </c>
      <c r="K19" s="44">
        <f>+J19+'Wholesaler Forecast'!J19</f>
        <v>85842187.5</v>
      </c>
      <c r="L19" s="44">
        <f>+K19+'Wholesaler Forecast'!K19</f>
        <v>90342187.5</v>
      </c>
      <c r="M19" s="44">
        <f>+L19+'Wholesaler Forecast'!L19</f>
        <v>95342187.5</v>
      </c>
      <c r="N19" s="44">
        <f t="shared" ref="N19" si="8">+N17-N18</f>
        <v>108809375</v>
      </c>
      <c r="O19" s="42"/>
    </row>
    <row r="20" spans="1:16" x14ac:dyDescent="0.25">
      <c r="P20"/>
    </row>
    <row r="21" spans="1:16" x14ac:dyDescent="0.25">
      <c r="A21" s="2"/>
      <c r="B21" s="26" t="s">
        <v>17</v>
      </c>
      <c r="C21" s="46">
        <f t="shared" ref="C21:N21" si="9">+C8+365</f>
        <v>44835</v>
      </c>
      <c r="D21" s="46">
        <f t="shared" si="9"/>
        <v>44866</v>
      </c>
      <c r="E21" s="46">
        <f t="shared" si="9"/>
        <v>44897</v>
      </c>
      <c r="F21" s="46">
        <f t="shared" si="9"/>
        <v>44928</v>
      </c>
      <c r="G21" s="46">
        <f t="shared" si="9"/>
        <v>44959</v>
      </c>
      <c r="H21" s="46">
        <f t="shared" si="9"/>
        <v>44990</v>
      </c>
      <c r="I21" s="46">
        <f t="shared" si="9"/>
        <v>45021</v>
      </c>
      <c r="J21" s="46">
        <f t="shared" si="9"/>
        <v>45052</v>
      </c>
      <c r="K21" s="46">
        <f t="shared" si="9"/>
        <v>45083</v>
      </c>
      <c r="L21" s="46">
        <f t="shared" si="9"/>
        <v>45114</v>
      </c>
      <c r="M21" s="46">
        <f t="shared" si="9"/>
        <v>45145</v>
      </c>
      <c r="N21" s="46">
        <f t="shared" si="9"/>
        <v>45176</v>
      </c>
      <c r="O21" s="47" t="s">
        <v>0</v>
      </c>
      <c r="P21"/>
    </row>
    <row r="22" spans="1:16" x14ac:dyDescent="0.25">
      <c r="A22" t="s">
        <v>44</v>
      </c>
    </row>
    <row r="23" spans="1:16" s="1" customFormat="1" x14ac:dyDescent="0.25">
      <c r="B23" s="28" t="s">
        <v>45</v>
      </c>
      <c r="C23" s="48">
        <f>+C19*0.0075/12</f>
        <v>42401.3671875</v>
      </c>
      <c r="D23" s="48">
        <f t="shared" ref="D23:N23" si="10">+D19*0.0075/12</f>
        <v>42713.8671875</v>
      </c>
      <c r="E23" s="48">
        <f t="shared" si="10"/>
        <v>43338.8671875</v>
      </c>
      <c r="F23" s="48">
        <f t="shared" si="10"/>
        <v>44276.3671875</v>
      </c>
      <c r="G23" s="48">
        <f t="shared" si="10"/>
        <v>45526.3671875</v>
      </c>
      <c r="H23" s="48">
        <f t="shared" si="10"/>
        <v>47088.8671875</v>
      </c>
      <c r="I23" s="48">
        <f t="shared" si="10"/>
        <v>48963.8671875</v>
      </c>
      <c r="J23" s="48">
        <f t="shared" si="10"/>
        <v>51151.3671875</v>
      </c>
      <c r="K23" s="48">
        <f t="shared" si="10"/>
        <v>53651.3671875</v>
      </c>
      <c r="L23" s="48">
        <f t="shared" si="10"/>
        <v>56463.8671875</v>
      </c>
      <c r="M23" s="48">
        <f t="shared" si="10"/>
        <v>59588.8671875</v>
      </c>
      <c r="N23" s="48">
        <f t="shared" si="10"/>
        <v>68005.859375</v>
      </c>
      <c r="O23" s="48">
        <f>SUM(C23:N23)</f>
        <v>603170.8984375</v>
      </c>
      <c r="P23" s="12"/>
    </row>
    <row r="24" spans="1:16" s="1" customFormat="1" x14ac:dyDescent="0.25">
      <c r="B24" s="28" t="s">
        <v>50</v>
      </c>
      <c r="C24" s="48">
        <f>+C25*0.6</f>
        <v>5994</v>
      </c>
      <c r="D24" s="48">
        <f t="shared" ref="D24:N24" si="11">+D25*0.6</f>
        <v>6743.25</v>
      </c>
      <c r="E24" s="48">
        <f t="shared" si="11"/>
        <v>7492.5</v>
      </c>
      <c r="F24" s="48">
        <f t="shared" si="11"/>
        <v>8241.75</v>
      </c>
      <c r="G24" s="48">
        <f t="shared" si="11"/>
        <v>8991</v>
      </c>
      <c r="H24" s="48">
        <f t="shared" si="11"/>
        <v>9740.25</v>
      </c>
      <c r="I24" s="48">
        <f t="shared" si="11"/>
        <v>10489.5</v>
      </c>
      <c r="J24" s="48">
        <f t="shared" si="11"/>
        <v>11238.75</v>
      </c>
      <c r="K24" s="48">
        <f t="shared" si="11"/>
        <v>11988</v>
      </c>
      <c r="L24" s="48">
        <f t="shared" si="11"/>
        <v>12737.25</v>
      </c>
      <c r="M24" s="48">
        <f t="shared" si="11"/>
        <v>13486.5</v>
      </c>
      <c r="N24" s="48">
        <f t="shared" si="11"/>
        <v>14235.75</v>
      </c>
      <c r="O24" s="48">
        <f t="shared" ref="O24" si="12">SUM(C24:N24)</f>
        <v>121378.5</v>
      </c>
      <c r="P24" s="12"/>
    </row>
    <row r="25" spans="1:16" s="1" customFormat="1" x14ac:dyDescent="0.25">
      <c r="B25" s="28" t="s">
        <v>49</v>
      </c>
      <c r="C25" s="49">
        <f>+'Wholesaler Forecast'!B35*0.333*0.005</f>
        <v>9990</v>
      </c>
      <c r="D25" s="49">
        <f>+'Wholesaler Forecast'!C35*0.333*0.005</f>
        <v>11238.75</v>
      </c>
      <c r="E25" s="49">
        <f>+'Wholesaler Forecast'!D35*0.333*0.005</f>
        <v>12487.5</v>
      </c>
      <c r="F25" s="49">
        <f>+'Wholesaler Forecast'!E35*0.333*0.005</f>
        <v>13736.25</v>
      </c>
      <c r="G25" s="49">
        <f>+'Wholesaler Forecast'!F35*0.333*0.005</f>
        <v>14985</v>
      </c>
      <c r="H25" s="49">
        <f>+'Wholesaler Forecast'!G35*0.333*0.005</f>
        <v>16233.75</v>
      </c>
      <c r="I25" s="49">
        <f>+'Wholesaler Forecast'!H35*0.333*0.005</f>
        <v>17482.5</v>
      </c>
      <c r="J25" s="49">
        <f>+'Wholesaler Forecast'!I35*0.333*0.005</f>
        <v>18731.25</v>
      </c>
      <c r="K25" s="49">
        <f>+'Wholesaler Forecast'!J35*0.333*0.005</f>
        <v>19980</v>
      </c>
      <c r="L25" s="49">
        <f>+'Wholesaler Forecast'!K35*0.333*0.005</f>
        <v>21228.75</v>
      </c>
      <c r="M25" s="49">
        <f>+'Wholesaler Forecast'!L35*0.333*0.005</f>
        <v>22477.5</v>
      </c>
      <c r="N25" s="49">
        <f>+'Wholesaler Forecast'!M35*0.333*0.005</f>
        <v>23726.25</v>
      </c>
      <c r="O25" s="49">
        <v>54945</v>
      </c>
      <c r="P25" s="12"/>
    </row>
    <row r="26" spans="1:16" s="1" customFormat="1" x14ac:dyDescent="0.25">
      <c r="A26" s="1" t="s">
        <v>23</v>
      </c>
      <c r="B26" s="28"/>
      <c r="C26" s="48">
        <f t="shared" ref="C26:O26" si="13">SUM(C23:C25)</f>
        <v>58385.3671875</v>
      </c>
      <c r="D26" s="48">
        <f t="shared" si="13"/>
        <v>60695.8671875</v>
      </c>
      <c r="E26" s="48">
        <f t="shared" si="13"/>
        <v>63318.8671875</v>
      </c>
      <c r="F26" s="48">
        <f t="shared" si="13"/>
        <v>66254.3671875</v>
      </c>
      <c r="G26" s="48">
        <f t="shared" si="13"/>
        <v>69502.3671875</v>
      </c>
      <c r="H26" s="48">
        <f t="shared" si="13"/>
        <v>73062.8671875</v>
      </c>
      <c r="I26" s="48">
        <f t="shared" si="13"/>
        <v>76935.8671875</v>
      </c>
      <c r="J26" s="48">
        <f t="shared" si="13"/>
        <v>81121.3671875</v>
      </c>
      <c r="K26" s="48">
        <f t="shared" si="13"/>
        <v>85619.3671875</v>
      </c>
      <c r="L26" s="48">
        <f t="shared" si="13"/>
        <v>90429.8671875</v>
      </c>
      <c r="M26" s="48">
        <f t="shared" si="13"/>
        <v>95552.8671875</v>
      </c>
      <c r="N26" s="48">
        <f t="shared" si="13"/>
        <v>105967.859375</v>
      </c>
      <c r="O26" s="48">
        <f t="shared" si="13"/>
        <v>779494.3984375</v>
      </c>
      <c r="P26" s="12"/>
    </row>
    <row r="27" spans="1:16" s="1" customFormat="1" x14ac:dyDescent="0.25">
      <c r="B27" s="2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12"/>
    </row>
    <row r="28" spans="1:16" x14ac:dyDescent="0.25">
      <c r="P28"/>
    </row>
    <row r="29" spans="1:16" ht="15.75" x14ac:dyDescent="0.25">
      <c r="A29" s="9" t="s">
        <v>12</v>
      </c>
      <c r="C29" s="50"/>
      <c r="E29" s="43"/>
      <c r="F29" s="50"/>
      <c r="G29" s="41"/>
      <c r="H29" s="43"/>
      <c r="I29" s="50"/>
      <c r="J29" s="42"/>
      <c r="K29" s="43"/>
      <c r="L29" s="50"/>
      <c r="M29" s="42"/>
      <c r="N29" s="43"/>
      <c r="O29" s="42"/>
      <c r="P29"/>
    </row>
    <row r="30" spans="1:16" ht="15.75" x14ac:dyDescent="0.25">
      <c r="A30" s="9"/>
      <c r="B30" s="26" t="s">
        <v>46</v>
      </c>
      <c r="C30" s="44">
        <f>+N19+'Wholesaler Forecast'!B51</f>
        <v>123809375</v>
      </c>
      <c r="D30" s="44">
        <f>+C32+'Wholesaler Forecast'!C51</f>
        <v>138449257.8125</v>
      </c>
      <c r="E30" s="44">
        <f>+D32+'Wholesaler Forecast'!D51</f>
        <v>154089140.625</v>
      </c>
      <c r="F30" s="44">
        <f>+E32+'Wholesaler Forecast'!E51</f>
        <v>170729023.4375</v>
      </c>
      <c r="G30" s="44">
        <f>+F32+'Wholesaler Forecast'!F51</f>
        <v>188368906.25</v>
      </c>
      <c r="H30" s="44">
        <f>+G32+'Wholesaler Forecast'!G51</f>
        <v>207008789.0625</v>
      </c>
      <c r="I30" s="44">
        <f>+H32+'Wholesaler Forecast'!H51</f>
        <v>226648671.875</v>
      </c>
      <c r="J30" s="44">
        <f>+I32+'Wholesaler Forecast'!I51</f>
        <v>247288554.6875</v>
      </c>
      <c r="K30" s="44">
        <f>+J32+'Wholesaler Forecast'!J51</f>
        <v>268928437.5</v>
      </c>
      <c r="L30" s="44">
        <f>+K32+'Wholesaler Forecast'!K51</f>
        <v>291568320.3125</v>
      </c>
      <c r="M30" s="44">
        <f>+L32+'Wholesaler Forecast'!L51</f>
        <v>315208203.125</v>
      </c>
      <c r="N30" s="44">
        <f>+M32+'Wholesaler Forecast'!M51</f>
        <v>339848085.9375</v>
      </c>
      <c r="O30" s="42"/>
    </row>
    <row r="31" spans="1:16" ht="15.75" x14ac:dyDescent="0.25">
      <c r="A31" s="9"/>
      <c r="B31" s="26" t="s">
        <v>2</v>
      </c>
      <c r="C31" s="45">
        <f>+N19*0.15/12</f>
        <v>1360117.1875</v>
      </c>
      <c r="D31" s="45">
        <f>+C31</f>
        <v>1360117.1875</v>
      </c>
      <c r="E31" s="45">
        <f t="shared" ref="E31:N31" si="14">+D31</f>
        <v>1360117.1875</v>
      </c>
      <c r="F31" s="45">
        <f t="shared" si="14"/>
        <v>1360117.1875</v>
      </c>
      <c r="G31" s="45">
        <f t="shared" si="14"/>
        <v>1360117.1875</v>
      </c>
      <c r="H31" s="45">
        <f t="shared" si="14"/>
        <v>1360117.1875</v>
      </c>
      <c r="I31" s="45">
        <f t="shared" si="14"/>
        <v>1360117.1875</v>
      </c>
      <c r="J31" s="45">
        <f t="shared" si="14"/>
        <v>1360117.1875</v>
      </c>
      <c r="K31" s="45">
        <f t="shared" si="14"/>
        <v>1360117.1875</v>
      </c>
      <c r="L31" s="45">
        <f t="shared" si="14"/>
        <v>1360117.1875</v>
      </c>
      <c r="M31" s="45">
        <f t="shared" si="14"/>
        <v>1360117.1875</v>
      </c>
      <c r="N31" s="45">
        <f t="shared" si="14"/>
        <v>1360117.1875</v>
      </c>
      <c r="O31" s="42"/>
    </row>
    <row r="32" spans="1:16" ht="15.75" x14ac:dyDescent="0.25">
      <c r="A32" s="9"/>
      <c r="B32" s="26" t="s">
        <v>47</v>
      </c>
      <c r="C32" s="44">
        <f>+C30-C31</f>
        <v>122449257.8125</v>
      </c>
      <c r="D32" s="44">
        <f t="shared" ref="D32" si="15">+D30-D31</f>
        <v>137089140.625</v>
      </c>
      <c r="E32" s="44">
        <f t="shared" ref="E32" si="16">+E30-E31</f>
        <v>152729023.4375</v>
      </c>
      <c r="F32" s="44">
        <f t="shared" ref="F32" si="17">+F30-F31</f>
        <v>169368906.25</v>
      </c>
      <c r="G32" s="44">
        <f t="shared" ref="G32" si="18">+G30-G31</f>
        <v>187008789.0625</v>
      </c>
      <c r="H32" s="44">
        <f t="shared" ref="H32" si="19">+H30-H31</f>
        <v>205648671.875</v>
      </c>
      <c r="I32" s="44">
        <f t="shared" ref="I32" si="20">+I30-I31</f>
        <v>225288554.6875</v>
      </c>
      <c r="J32" s="44">
        <f t="shared" ref="J32" si="21">+J30-J31</f>
        <v>245928437.5</v>
      </c>
      <c r="K32" s="44">
        <f t="shared" ref="K32" si="22">+K30-K31</f>
        <v>267568320.3125</v>
      </c>
      <c r="L32" s="44">
        <f t="shared" ref="L32" si="23">+L30-L31</f>
        <v>290208203.125</v>
      </c>
      <c r="M32" s="44">
        <f t="shared" ref="M32" si="24">+M30-M31</f>
        <v>313848085.9375</v>
      </c>
      <c r="N32" s="44">
        <f t="shared" ref="N32" si="25">+N30-N31</f>
        <v>338487968.75</v>
      </c>
      <c r="O32" s="42"/>
    </row>
    <row r="33" spans="1:16" x14ac:dyDescent="0.25">
      <c r="P33"/>
    </row>
    <row r="34" spans="1:16" x14ac:dyDescent="0.25">
      <c r="A34" s="2"/>
      <c r="B34" s="26" t="s">
        <v>17</v>
      </c>
      <c r="C34" s="46">
        <f t="shared" ref="C34:N34" si="26">+C21+365</f>
        <v>45200</v>
      </c>
      <c r="D34" s="46">
        <f t="shared" si="26"/>
        <v>45231</v>
      </c>
      <c r="E34" s="46">
        <f t="shared" si="26"/>
        <v>45262</v>
      </c>
      <c r="F34" s="46">
        <f t="shared" si="26"/>
        <v>45293</v>
      </c>
      <c r="G34" s="46">
        <f t="shared" si="26"/>
        <v>45324</v>
      </c>
      <c r="H34" s="46">
        <f t="shared" si="26"/>
        <v>45355</v>
      </c>
      <c r="I34" s="46">
        <f t="shared" si="26"/>
        <v>45386</v>
      </c>
      <c r="J34" s="46">
        <f t="shared" si="26"/>
        <v>45417</v>
      </c>
      <c r="K34" s="46">
        <f t="shared" si="26"/>
        <v>45448</v>
      </c>
      <c r="L34" s="46">
        <f t="shared" si="26"/>
        <v>45479</v>
      </c>
      <c r="M34" s="46">
        <f t="shared" si="26"/>
        <v>45510</v>
      </c>
      <c r="N34" s="46">
        <f t="shared" si="26"/>
        <v>45541</v>
      </c>
      <c r="O34" s="47" t="s">
        <v>0</v>
      </c>
      <c r="P34"/>
    </row>
    <row r="35" spans="1:16" x14ac:dyDescent="0.25">
      <c r="A35" t="s">
        <v>44</v>
      </c>
    </row>
    <row r="36" spans="1:16" s="1" customFormat="1" x14ac:dyDescent="0.25">
      <c r="B36" s="28" t="s">
        <v>45</v>
      </c>
      <c r="C36" s="48">
        <f>0.01*C32/12</f>
        <v>102041.04817708333</v>
      </c>
      <c r="D36" s="48">
        <f t="shared" ref="D36:N36" si="27">0.01*D32/12</f>
        <v>114240.95052083333</v>
      </c>
      <c r="E36" s="48">
        <f t="shared" si="27"/>
        <v>127274.18619791667</v>
      </c>
      <c r="F36" s="48">
        <f t="shared" si="27"/>
        <v>141140.75520833334</v>
      </c>
      <c r="G36" s="48">
        <f t="shared" si="27"/>
        <v>155840.65755208334</v>
      </c>
      <c r="H36" s="48">
        <f t="shared" si="27"/>
        <v>171373.89322916666</v>
      </c>
      <c r="I36" s="48">
        <f t="shared" si="27"/>
        <v>187740.46223958334</v>
      </c>
      <c r="J36" s="48">
        <f t="shared" si="27"/>
        <v>204940.36458333334</v>
      </c>
      <c r="K36" s="48">
        <f t="shared" si="27"/>
        <v>222973.60026041666</v>
      </c>
      <c r="L36" s="48">
        <f t="shared" si="27"/>
        <v>241840.16927083334</v>
      </c>
      <c r="M36" s="48">
        <f t="shared" si="27"/>
        <v>261540.07161458334</v>
      </c>
      <c r="N36" s="48">
        <f t="shared" si="27"/>
        <v>282073.30729166669</v>
      </c>
      <c r="O36" s="48">
        <f>SUM(C36:N36)</f>
        <v>2213019.466145833</v>
      </c>
      <c r="P36" s="12"/>
    </row>
    <row r="37" spans="1:16" s="1" customFormat="1" x14ac:dyDescent="0.25">
      <c r="B37" s="28" t="s">
        <v>50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f t="shared" ref="O37:O38" si="28">SUM(C37:N37)</f>
        <v>0</v>
      </c>
      <c r="P37" s="12"/>
    </row>
    <row r="38" spans="1:16" s="1" customFormat="1" x14ac:dyDescent="0.25">
      <c r="B38" s="28" t="s">
        <v>49</v>
      </c>
      <c r="C38" s="49">
        <f>+'Wholesaler Forecast'!B51*0.333*0.005</f>
        <v>24975</v>
      </c>
      <c r="D38" s="49">
        <f>+'Wholesaler Forecast'!C51*0.333*0.005</f>
        <v>26640</v>
      </c>
      <c r="E38" s="49">
        <f>+'Wholesaler Forecast'!D51*0.333*0.005</f>
        <v>28305</v>
      </c>
      <c r="F38" s="49">
        <f>+'Wholesaler Forecast'!E51*0.333*0.005</f>
        <v>29970</v>
      </c>
      <c r="G38" s="49">
        <f>+'Wholesaler Forecast'!F51*0.333*0.005</f>
        <v>31635</v>
      </c>
      <c r="H38" s="49">
        <f>+'Wholesaler Forecast'!G51*0.333*0.005</f>
        <v>33300</v>
      </c>
      <c r="I38" s="49">
        <f>+'Wholesaler Forecast'!H51*0.333*0.005</f>
        <v>34965</v>
      </c>
      <c r="J38" s="49">
        <f>+'Wholesaler Forecast'!I51*0.333*0.005</f>
        <v>36630</v>
      </c>
      <c r="K38" s="49">
        <f>+'Wholesaler Forecast'!J51*0.333*0.005</f>
        <v>38295</v>
      </c>
      <c r="L38" s="49">
        <f>+'Wholesaler Forecast'!K51*0.333*0.005</f>
        <v>39960</v>
      </c>
      <c r="M38" s="49">
        <f>+'Wholesaler Forecast'!L51*0.333*0.005</f>
        <v>41625</v>
      </c>
      <c r="N38" s="49">
        <f>+'Wholesaler Forecast'!M51*0.333*0.005</f>
        <v>43290</v>
      </c>
      <c r="O38" s="49">
        <f t="shared" si="28"/>
        <v>409590</v>
      </c>
      <c r="P38" s="12"/>
    </row>
    <row r="39" spans="1:16" s="1" customFormat="1" x14ac:dyDescent="0.25">
      <c r="A39" s="1" t="s">
        <v>23</v>
      </c>
      <c r="B39" s="28"/>
      <c r="C39" s="48">
        <f t="shared" ref="C39:O39" si="29">SUM(C36:C38)</f>
        <v>127016.04817708333</v>
      </c>
      <c r="D39" s="48">
        <f t="shared" si="29"/>
        <v>140880.95052083331</v>
      </c>
      <c r="E39" s="48">
        <f t="shared" si="29"/>
        <v>155579.18619791669</v>
      </c>
      <c r="F39" s="48">
        <f t="shared" si="29"/>
        <v>171110.75520833334</v>
      </c>
      <c r="G39" s="48">
        <f t="shared" si="29"/>
        <v>187475.65755208334</v>
      </c>
      <c r="H39" s="48">
        <f t="shared" si="29"/>
        <v>204673.89322916666</v>
      </c>
      <c r="I39" s="48">
        <f t="shared" si="29"/>
        <v>222705.46223958334</v>
      </c>
      <c r="J39" s="48">
        <f t="shared" si="29"/>
        <v>241570.36458333334</v>
      </c>
      <c r="K39" s="48">
        <f t="shared" si="29"/>
        <v>261268.60026041666</v>
      </c>
      <c r="L39" s="48">
        <f t="shared" si="29"/>
        <v>281800.16927083337</v>
      </c>
      <c r="M39" s="48">
        <f t="shared" si="29"/>
        <v>303165.07161458337</v>
      </c>
      <c r="N39" s="48">
        <f t="shared" si="29"/>
        <v>325363.30729166669</v>
      </c>
      <c r="O39" s="48">
        <f t="shared" si="29"/>
        <v>2622609.466145833</v>
      </c>
      <c r="P39" s="12"/>
    </row>
    <row r="40" spans="1:16" s="1" customFormat="1" x14ac:dyDescent="0.25">
      <c r="B40" s="2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12"/>
    </row>
    <row r="41" spans="1:16" x14ac:dyDescent="0.25"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6" ht="15.75" x14ac:dyDescent="0.25">
      <c r="A42" s="9" t="s">
        <v>13</v>
      </c>
      <c r="C42" s="50"/>
      <c r="E42" s="43"/>
      <c r="F42" s="50"/>
      <c r="G42" s="41"/>
      <c r="H42" s="43"/>
      <c r="I42" s="50"/>
      <c r="J42" s="42"/>
      <c r="K42" s="43"/>
      <c r="L42" s="50"/>
      <c r="M42" s="42"/>
      <c r="N42" s="43"/>
      <c r="O42" s="42"/>
    </row>
    <row r="43" spans="1:16" ht="15.75" x14ac:dyDescent="0.25">
      <c r="A43" s="9"/>
      <c r="B43" s="26" t="s">
        <v>46</v>
      </c>
      <c r="C43" s="44">
        <f>+N32+'Wholesaler Forecast'!B67</f>
        <v>365487968.75</v>
      </c>
      <c r="D43" s="44">
        <f>+C45+'Wholesaler Forecast'!C67</f>
        <v>389506869.140625</v>
      </c>
      <c r="E43" s="44">
        <f>+D45+'Wholesaler Forecast'!D67</f>
        <v>414775769.53125</v>
      </c>
      <c r="F43" s="44">
        <f>+E45+'Wholesaler Forecast'!E67</f>
        <v>441294669.921875</v>
      </c>
      <c r="G43" s="44">
        <f>+F45+'Wholesaler Forecast'!F67</f>
        <v>469063570.3125</v>
      </c>
      <c r="H43" s="44">
        <f>+G45+'Wholesaler Forecast'!G67</f>
        <v>498082470.703125</v>
      </c>
      <c r="I43" s="44">
        <f>+H45+'Wholesaler Forecast'!H67</f>
        <v>528351371.09375</v>
      </c>
      <c r="J43" s="44">
        <f>+I45+'Wholesaler Forecast'!I67</f>
        <v>559870271.484375</v>
      </c>
      <c r="K43" s="44">
        <f>+J45+'Wholesaler Forecast'!J67</f>
        <v>592639171.875</v>
      </c>
      <c r="L43" s="44">
        <f>+K45+'Wholesaler Forecast'!K67</f>
        <v>626658072.265625</v>
      </c>
      <c r="M43" s="44">
        <f>+L45+'Wholesaler Forecast'!L67</f>
        <v>661926972.65625</v>
      </c>
      <c r="N43" s="44">
        <f>+M45+'Wholesaler Forecast'!M67</f>
        <v>698445873.046875</v>
      </c>
      <c r="O43" s="42"/>
    </row>
    <row r="44" spans="1:16" ht="15.75" x14ac:dyDescent="0.25">
      <c r="A44" s="9"/>
      <c r="B44" s="26" t="s">
        <v>2</v>
      </c>
      <c r="C44" s="45">
        <f>+N32*0.15/12</f>
        <v>4231099.609375</v>
      </c>
      <c r="D44" s="45">
        <f>+C44</f>
        <v>4231099.609375</v>
      </c>
      <c r="E44" s="45">
        <f t="shared" ref="E44:N44" si="30">+D44</f>
        <v>4231099.609375</v>
      </c>
      <c r="F44" s="45">
        <f t="shared" si="30"/>
        <v>4231099.609375</v>
      </c>
      <c r="G44" s="45">
        <f t="shared" si="30"/>
        <v>4231099.609375</v>
      </c>
      <c r="H44" s="45">
        <f t="shared" si="30"/>
        <v>4231099.609375</v>
      </c>
      <c r="I44" s="45">
        <f t="shared" si="30"/>
        <v>4231099.609375</v>
      </c>
      <c r="J44" s="45">
        <f t="shared" si="30"/>
        <v>4231099.609375</v>
      </c>
      <c r="K44" s="45">
        <f t="shared" si="30"/>
        <v>4231099.609375</v>
      </c>
      <c r="L44" s="45">
        <f t="shared" si="30"/>
        <v>4231099.609375</v>
      </c>
      <c r="M44" s="45">
        <f t="shared" si="30"/>
        <v>4231099.609375</v>
      </c>
      <c r="N44" s="45">
        <f t="shared" si="30"/>
        <v>4231099.609375</v>
      </c>
      <c r="O44" s="42"/>
    </row>
    <row r="45" spans="1:16" ht="15.75" x14ac:dyDescent="0.25">
      <c r="A45" s="9"/>
      <c r="B45" s="26" t="s">
        <v>47</v>
      </c>
      <c r="C45" s="44">
        <f>+C43-C44</f>
        <v>361256869.140625</v>
      </c>
      <c r="D45" s="44">
        <f t="shared" ref="D45" si="31">+D43-D44</f>
        <v>385275769.53125</v>
      </c>
      <c r="E45" s="44">
        <f t="shared" ref="E45" si="32">+E43-E44</f>
        <v>410544669.921875</v>
      </c>
      <c r="F45" s="44">
        <f t="shared" ref="F45" si="33">+F43-F44</f>
        <v>437063570.3125</v>
      </c>
      <c r="G45" s="44">
        <f t="shared" ref="G45" si="34">+G43-G44</f>
        <v>464832470.703125</v>
      </c>
      <c r="H45" s="44">
        <f t="shared" ref="H45" si="35">+H43-H44</f>
        <v>493851371.09375</v>
      </c>
      <c r="I45" s="44">
        <f t="shared" ref="I45" si="36">+I43-I44</f>
        <v>524120271.484375</v>
      </c>
      <c r="J45" s="44">
        <f t="shared" ref="J45" si="37">+J43-J44</f>
        <v>555639171.875</v>
      </c>
      <c r="K45" s="44">
        <f t="shared" ref="K45" si="38">+K43-K44</f>
        <v>588408072.265625</v>
      </c>
      <c r="L45" s="44">
        <f t="shared" ref="L45" si="39">+L43-L44</f>
        <v>622426972.65625</v>
      </c>
      <c r="M45" s="44">
        <f t="shared" ref="M45" si="40">+M43-M44</f>
        <v>657695873.046875</v>
      </c>
      <c r="N45" s="44">
        <f t="shared" ref="N45" si="41">+N43-N44</f>
        <v>694214773.4375</v>
      </c>
      <c r="O45" s="42"/>
    </row>
    <row r="47" spans="1:16" x14ac:dyDescent="0.25">
      <c r="A47" s="2"/>
      <c r="B47" s="26" t="s">
        <v>17</v>
      </c>
      <c r="C47" s="46">
        <f t="shared" ref="C47:N47" si="42">+C34+370</f>
        <v>45570</v>
      </c>
      <c r="D47" s="46">
        <f t="shared" si="42"/>
        <v>45601</v>
      </c>
      <c r="E47" s="46">
        <f t="shared" si="42"/>
        <v>45632</v>
      </c>
      <c r="F47" s="46">
        <f t="shared" si="42"/>
        <v>45663</v>
      </c>
      <c r="G47" s="46">
        <f t="shared" si="42"/>
        <v>45694</v>
      </c>
      <c r="H47" s="46">
        <f t="shared" si="42"/>
        <v>45725</v>
      </c>
      <c r="I47" s="46">
        <f t="shared" si="42"/>
        <v>45756</v>
      </c>
      <c r="J47" s="46">
        <f t="shared" si="42"/>
        <v>45787</v>
      </c>
      <c r="K47" s="46">
        <f t="shared" si="42"/>
        <v>45818</v>
      </c>
      <c r="L47" s="46">
        <f t="shared" si="42"/>
        <v>45849</v>
      </c>
      <c r="M47" s="46">
        <f t="shared" si="42"/>
        <v>45880</v>
      </c>
      <c r="N47" s="46">
        <f t="shared" si="42"/>
        <v>45911</v>
      </c>
      <c r="O47" s="47" t="s">
        <v>0</v>
      </c>
    </row>
    <row r="48" spans="1:16" x14ac:dyDescent="0.25">
      <c r="A48" t="s">
        <v>44</v>
      </c>
    </row>
    <row r="49" spans="1:16" s="1" customFormat="1" x14ac:dyDescent="0.25">
      <c r="B49" s="28" t="s">
        <v>45</v>
      </c>
      <c r="C49" s="48">
        <f>0.01*C45/12</f>
        <v>301047.39095052081</v>
      </c>
      <c r="D49" s="48">
        <f t="shared" ref="D49:N49" si="43">0.01*D45/12</f>
        <v>321063.14127604169</v>
      </c>
      <c r="E49" s="48">
        <f t="shared" si="43"/>
        <v>342120.55826822919</v>
      </c>
      <c r="F49" s="48">
        <f t="shared" si="43"/>
        <v>364219.64192708331</v>
      </c>
      <c r="G49" s="48">
        <f t="shared" si="43"/>
        <v>387360.39225260419</v>
      </c>
      <c r="H49" s="48">
        <f t="shared" si="43"/>
        <v>411542.80924479169</v>
      </c>
      <c r="I49" s="48">
        <f t="shared" si="43"/>
        <v>436766.89290364581</v>
      </c>
      <c r="J49" s="48">
        <f t="shared" si="43"/>
        <v>463032.64322916669</v>
      </c>
      <c r="K49" s="48">
        <f t="shared" si="43"/>
        <v>490340.06022135419</v>
      </c>
      <c r="L49" s="48">
        <f t="shared" si="43"/>
        <v>518689.14388020831</v>
      </c>
      <c r="M49" s="48">
        <f t="shared" si="43"/>
        <v>548079.89420572913</v>
      </c>
      <c r="N49" s="48">
        <f t="shared" si="43"/>
        <v>578512.31119791663</v>
      </c>
      <c r="O49" s="48">
        <f>SUM(C49:N49)</f>
        <v>5162774.879557292</v>
      </c>
      <c r="P49" s="12"/>
    </row>
    <row r="50" spans="1:16" s="1" customFormat="1" x14ac:dyDescent="0.25">
      <c r="B50" s="28" t="s">
        <v>50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>
        <f t="shared" ref="O50:O51" si="44">SUM(C50:N50)</f>
        <v>0</v>
      </c>
      <c r="P50" s="12"/>
    </row>
    <row r="51" spans="1:16" s="1" customFormat="1" x14ac:dyDescent="0.25">
      <c r="B51" s="28" t="s">
        <v>49</v>
      </c>
      <c r="C51" s="49">
        <f>+'Wholesaler Forecast'!B67*0.333*0.005</f>
        <v>44955</v>
      </c>
      <c r="D51" s="49">
        <f>+'Wholesaler Forecast'!C67*0.333*0.005</f>
        <v>47036.25</v>
      </c>
      <c r="E51" s="49">
        <f>+'Wholesaler Forecast'!D67*0.333*0.005</f>
        <v>49117.5</v>
      </c>
      <c r="F51" s="49">
        <f>+'Wholesaler Forecast'!E67*0.333*0.005</f>
        <v>51198.75</v>
      </c>
      <c r="G51" s="49">
        <f>+'Wholesaler Forecast'!F67*0.333*0.005</f>
        <v>53280</v>
      </c>
      <c r="H51" s="49">
        <f>+'Wholesaler Forecast'!G67*0.333*0.005</f>
        <v>55361.25</v>
      </c>
      <c r="I51" s="49">
        <f>+'Wholesaler Forecast'!H67*0.333*0.005</f>
        <v>57442.5</v>
      </c>
      <c r="J51" s="49">
        <f>+'Wholesaler Forecast'!I67*0.333*0.005</f>
        <v>59523.75</v>
      </c>
      <c r="K51" s="49">
        <f>+'Wholesaler Forecast'!J67*0.333*0.005</f>
        <v>61605</v>
      </c>
      <c r="L51" s="49">
        <f>+'Wholesaler Forecast'!K67*0.333*0.005</f>
        <v>63686.25</v>
      </c>
      <c r="M51" s="49">
        <f>+'Wholesaler Forecast'!L67*0.333*0.005</f>
        <v>65767.5</v>
      </c>
      <c r="N51" s="49">
        <f>+'Wholesaler Forecast'!M67*0.333*0.005</f>
        <v>67848.75</v>
      </c>
      <c r="O51" s="49">
        <f t="shared" si="44"/>
        <v>676822.5</v>
      </c>
      <c r="P51" s="12"/>
    </row>
    <row r="52" spans="1:16" s="1" customFormat="1" x14ac:dyDescent="0.25">
      <c r="A52" s="1" t="s">
        <v>23</v>
      </c>
      <c r="B52" s="28"/>
      <c r="C52" s="48">
        <f t="shared" ref="C52:O52" si="45">SUM(C49:C51)</f>
        <v>346002.39095052081</v>
      </c>
      <c r="D52" s="48">
        <f t="shared" si="45"/>
        <v>368099.39127604169</v>
      </c>
      <c r="E52" s="48">
        <f t="shared" si="45"/>
        <v>391238.05826822919</v>
      </c>
      <c r="F52" s="48">
        <f t="shared" si="45"/>
        <v>415418.39192708331</v>
      </c>
      <c r="G52" s="48">
        <f t="shared" si="45"/>
        <v>440640.39225260419</v>
      </c>
      <c r="H52" s="48">
        <f t="shared" si="45"/>
        <v>466904.05924479169</v>
      </c>
      <c r="I52" s="48">
        <f t="shared" si="45"/>
        <v>494209.39290364581</v>
      </c>
      <c r="J52" s="48">
        <f t="shared" si="45"/>
        <v>522556.39322916669</v>
      </c>
      <c r="K52" s="48">
        <f t="shared" si="45"/>
        <v>551945.06022135424</v>
      </c>
      <c r="L52" s="48">
        <f t="shared" si="45"/>
        <v>582375.39388020826</v>
      </c>
      <c r="M52" s="48">
        <f t="shared" si="45"/>
        <v>613847.39420572913</v>
      </c>
      <c r="N52" s="48">
        <f t="shared" si="45"/>
        <v>646361.06119791663</v>
      </c>
      <c r="O52" s="48">
        <f t="shared" si="45"/>
        <v>5839597.379557292</v>
      </c>
      <c r="P52" s="12"/>
    </row>
    <row r="53" spans="1:16" s="1" customFormat="1" x14ac:dyDescent="0.25">
      <c r="B53" s="2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2"/>
    </row>
    <row r="55" spans="1:16" ht="15.75" x14ac:dyDescent="0.25">
      <c r="A55" s="9" t="s">
        <v>14</v>
      </c>
      <c r="C55" s="50"/>
      <c r="E55" s="43"/>
      <c r="F55" s="50"/>
      <c r="G55" s="41"/>
      <c r="H55" s="43"/>
      <c r="I55" s="50"/>
      <c r="J55" s="42"/>
      <c r="K55" s="43"/>
      <c r="L55" s="50"/>
      <c r="M55" s="42"/>
      <c r="N55" s="43"/>
      <c r="O55" s="42"/>
    </row>
    <row r="56" spans="1:16" ht="15.75" x14ac:dyDescent="0.25">
      <c r="A56" s="9"/>
      <c r="B56" s="26" t="s">
        <v>46</v>
      </c>
      <c r="C56" s="44">
        <f>+N43+'Wholesaler Forecast'!B83</f>
        <v>740445873.046875</v>
      </c>
      <c r="D56" s="44">
        <f>+C58+'Wholesaler Forecast'!C83</f>
        <v>775268188.37890625</v>
      </c>
      <c r="E56" s="44">
        <f>+D58+'Wholesaler Forecast'!D83</f>
        <v>811590503.7109375</v>
      </c>
      <c r="F56" s="44">
        <f>+E58+'Wholesaler Forecast'!E83</f>
        <v>849412819.04296875</v>
      </c>
      <c r="G56" s="44">
        <f>+F58+'Wholesaler Forecast'!F83</f>
        <v>888735134.375</v>
      </c>
      <c r="H56" s="44">
        <f>+G58+'Wholesaler Forecast'!G83</f>
        <v>929557449.70703125</v>
      </c>
      <c r="I56" s="44">
        <f>+H58+'Wholesaler Forecast'!H83</f>
        <v>971879765.0390625</v>
      </c>
      <c r="J56" s="44">
        <f>+I58+'Wholesaler Forecast'!I83</f>
        <v>1015702080.3710938</v>
      </c>
      <c r="K56" s="44">
        <f>+J58+'Wholesaler Forecast'!J83</f>
        <v>1061024395.703125</v>
      </c>
      <c r="L56" s="44">
        <f>+K58+'Wholesaler Forecast'!K83</f>
        <v>1107846711.0351563</v>
      </c>
      <c r="M56" s="44">
        <f>+L58+'Wholesaler Forecast'!L83</f>
        <v>1156169026.3671875</v>
      </c>
      <c r="N56" s="44">
        <f>+M58+'Wholesaler Forecast'!M83</f>
        <v>1205991341.6992188</v>
      </c>
      <c r="O56" s="42"/>
    </row>
    <row r="57" spans="1:16" ht="15.75" x14ac:dyDescent="0.25">
      <c r="A57" s="9"/>
      <c r="B57" s="26" t="s">
        <v>2</v>
      </c>
      <c r="C57" s="45">
        <f>+N45*0.15/12</f>
        <v>8677684.66796875</v>
      </c>
      <c r="D57" s="45">
        <f>+C57</f>
        <v>8677684.66796875</v>
      </c>
      <c r="E57" s="45">
        <f t="shared" ref="E57:N57" si="46">+D57</f>
        <v>8677684.66796875</v>
      </c>
      <c r="F57" s="45">
        <f t="shared" si="46"/>
        <v>8677684.66796875</v>
      </c>
      <c r="G57" s="45">
        <f t="shared" si="46"/>
        <v>8677684.66796875</v>
      </c>
      <c r="H57" s="45">
        <f t="shared" si="46"/>
        <v>8677684.66796875</v>
      </c>
      <c r="I57" s="45">
        <f t="shared" si="46"/>
        <v>8677684.66796875</v>
      </c>
      <c r="J57" s="45">
        <f t="shared" si="46"/>
        <v>8677684.66796875</v>
      </c>
      <c r="K57" s="45">
        <f t="shared" si="46"/>
        <v>8677684.66796875</v>
      </c>
      <c r="L57" s="45">
        <f t="shared" si="46"/>
        <v>8677684.66796875</v>
      </c>
      <c r="M57" s="45">
        <f t="shared" si="46"/>
        <v>8677684.66796875</v>
      </c>
      <c r="N57" s="45">
        <f t="shared" si="46"/>
        <v>8677684.66796875</v>
      </c>
      <c r="O57" s="42"/>
    </row>
    <row r="58" spans="1:16" ht="15.75" x14ac:dyDescent="0.25">
      <c r="A58" s="9"/>
      <c r="B58" s="26" t="s">
        <v>47</v>
      </c>
      <c r="C58" s="44">
        <f>+C56-C57</f>
        <v>731768188.37890625</v>
      </c>
      <c r="D58" s="44">
        <f t="shared" ref="D58" si="47">+D56-D57</f>
        <v>766590503.7109375</v>
      </c>
      <c r="E58" s="44">
        <f t="shared" ref="E58" si="48">+E56-E57</f>
        <v>802912819.04296875</v>
      </c>
      <c r="F58" s="44">
        <f t="shared" ref="F58" si="49">+F56-F57</f>
        <v>840735134.375</v>
      </c>
      <c r="G58" s="44">
        <f t="shared" ref="G58" si="50">+G56-G57</f>
        <v>880057449.70703125</v>
      </c>
      <c r="H58" s="44">
        <f t="shared" ref="H58" si="51">+H56-H57</f>
        <v>920879765.0390625</v>
      </c>
      <c r="I58" s="44">
        <f t="shared" ref="I58" si="52">+I56-I57</f>
        <v>963202080.37109375</v>
      </c>
      <c r="J58" s="44">
        <f t="shared" ref="J58" si="53">+J56-J57</f>
        <v>1007024395.703125</v>
      </c>
      <c r="K58" s="44">
        <f t="shared" ref="K58" si="54">+K56-K57</f>
        <v>1052346711.0351563</v>
      </c>
      <c r="L58" s="44">
        <f t="shared" ref="L58" si="55">+L56-L57</f>
        <v>1099169026.3671875</v>
      </c>
      <c r="M58" s="44">
        <f t="shared" ref="M58" si="56">+M56-M57</f>
        <v>1147491341.6992188</v>
      </c>
      <c r="N58" s="44">
        <f t="shared" ref="N58" si="57">+N56-N57</f>
        <v>1197313657.03125</v>
      </c>
      <c r="O58" s="42"/>
    </row>
    <row r="60" spans="1:16" x14ac:dyDescent="0.25">
      <c r="A60" s="2"/>
      <c r="B60" s="26" t="s">
        <v>17</v>
      </c>
      <c r="C60" s="46">
        <f t="shared" ref="C60:N60" si="58">+C47+365</f>
        <v>45935</v>
      </c>
      <c r="D60" s="46">
        <f t="shared" si="58"/>
        <v>45966</v>
      </c>
      <c r="E60" s="46">
        <f t="shared" si="58"/>
        <v>45997</v>
      </c>
      <c r="F60" s="46">
        <f t="shared" si="58"/>
        <v>46028</v>
      </c>
      <c r="G60" s="46">
        <f t="shared" si="58"/>
        <v>46059</v>
      </c>
      <c r="H60" s="46">
        <f t="shared" si="58"/>
        <v>46090</v>
      </c>
      <c r="I60" s="46">
        <f t="shared" si="58"/>
        <v>46121</v>
      </c>
      <c r="J60" s="46">
        <f t="shared" si="58"/>
        <v>46152</v>
      </c>
      <c r="K60" s="46">
        <f t="shared" si="58"/>
        <v>46183</v>
      </c>
      <c r="L60" s="46">
        <f t="shared" si="58"/>
        <v>46214</v>
      </c>
      <c r="M60" s="46">
        <f t="shared" si="58"/>
        <v>46245</v>
      </c>
      <c r="N60" s="46">
        <f t="shared" si="58"/>
        <v>46276</v>
      </c>
      <c r="O60" s="47" t="s">
        <v>0</v>
      </c>
    </row>
    <row r="61" spans="1:16" x14ac:dyDescent="0.25">
      <c r="A61" t="s">
        <v>44</v>
      </c>
    </row>
    <row r="62" spans="1:16" s="1" customFormat="1" x14ac:dyDescent="0.25">
      <c r="B62" s="28" t="s">
        <v>45</v>
      </c>
      <c r="C62" s="48">
        <f>+C58*0.01/12</f>
        <v>609806.8236490885</v>
      </c>
      <c r="D62" s="48">
        <f t="shared" ref="D62:N62" si="59">+D58*0.01/12</f>
        <v>638825.41975911462</v>
      </c>
      <c r="E62" s="48">
        <f t="shared" si="59"/>
        <v>669094.01586914063</v>
      </c>
      <c r="F62" s="48">
        <f t="shared" si="59"/>
        <v>700612.61197916663</v>
      </c>
      <c r="G62" s="48">
        <f t="shared" si="59"/>
        <v>733381.20808919275</v>
      </c>
      <c r="H62" s="48">
        <f t="shared" si="59"/>
        <v>767399.80419921875</v>
      </c>
      <c r="I62" s="48">
        <f t="shared" si="59"/>
        <v>802668.40030924475</v>
      </c>
      <c r="J62" s="48">
        <f t="shared" si="59"/>
        <v>839186.99641927087</v>
      </c>
      <c r="K62" s="48">
        <f t="shared" si="59"/>
        <v>876955.59252929688</v>
      </c>
      <c r="L62" s="48">
        <f t="shared" si="59"/>
        <v>915974.18863932288</v>
      </c>
      <c r="M62" s="48">
        <f t="shared" si="59"/>
        <v>956242.784749349</v>
      </c>
      <c r="N62" s="48">
        <f t="shared" si="59"/>
        <v>997761.380859375</v>
      </c>
      <c r="O62" s="48">
        <f>SUM(C62:N62)</f>
        <v>9507909.2270507813</v>
      </c>
      <c r="P62" s="12"/>
    </row>
    <row r="63" spans="1:16" s="1" customFormat="1" x14ac:dyDescent="0.25">
      <c r="B63" s="28" t="s">
        <v>50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>
        <f t="shared" ref="O63:O64" si="60">SUM(C63:N63)</f>
        <v>0</v>
      </c>
      <c r="P63" s="12"/>
    </row>
    <row r="64" spans="1:16" s="1" customFormat="1" x14ac:dyDescent="0.25">
      <c r="B64" s="28" t="s">
        <v>49</v>
      </c>
      <c r="C64" s="49">
        <f>+'Wholesaler Forecast'!B83*0.3339*0.005</f>
        <v>70118.999999999985</v>
      </c>
      <c r="D64" s="49">
        <f>+'Wholesaler Forecast'!C83*0.3339*0.005</f>
        <v>72623.249999999985</v>
      </c>
      <c r="E64" s="49">
        <f>+'Wholesaler Forecast'!D83*0.3339*0.005</f>
        <v>75127.499999999985</v>
      </c>
      <c r="F64" s="49">
        <f>+'Wholesaler Forecast'!E83*0.3339*0.005</f>
        <v>77631.749999999985</v>
      </c>
      <c r="G64" s="49">
        <f>+'Wholesaler Forecast'!F83*0.3339*0.005</f>
        <v>80135.999999999985</v>
      </c>
      <c r="H64" s="49">
        <f>+'Wholesaler Forecast'!G83*0.3339*0.005</f>
        <v>82640.249999999985</v>
      </c>
      <c r="I64" s="49">
        <f>+'Wholesaler Forecast'!H83*0.3339*0.005</f>
        <v>85144.5</v>
      </c>
      <c r="J64" s="49">
        <f>+'Wholesaler Forecast'!I83*0.3339*0.005</f>
        <v>87648.75</v>
      </c>
      <c r="K64" s="49">
        <f>+'Wholesaler Forecast'!J83*0.3339*0.005</f>
        <v>90153</v>
      </c>
      <c r="L64" s="49">
        <f>+'Wholesaler Forecast'!K83*0.3339*0.005</f>
        <v>92657.25</v>
      </c>
      <c r="M64" s="49">
        <f>+'Wholesaler Forecast'!L83*0.3339*0.005</f>
        <v>95161.5</v>
      </c>
      <c r="N64" s="49">
        <f>+'Wholesaler Forecast'!M83*0.3339*0.005</f>
        <v>97665.75</v>
      </c>
      <c r="O64" s="49">
        <f t="shared" si="60"/>
        <v>1006708.5</v>
      </c>
      <c r="P64" s="12"/>
    </row>
    <row r="65" spans="1:16" s="1" customFormat="1" x14ac:dyDescent="0.25">
      <c r="A65" s="1" t="s">
        <v>23</v>
      </c>
      <c r="B65" s="28"/>
      <c r="C65" s="48">
        <f t="shared" ref="C65:O65" si="61">SUM(C62:C64)</f>
        <v>679925.8236490885</v>
      </c>
      <c r="D65" s="48">
        <f t="shared" si="61"/>
        <v>711448.66975911462</v>
      </c>
      <c r="E65" s="48">
        <f t="shared" si="61"/>
        <v>744221.51586914063</v>
      </c>
      <c r="F65" s="48">
        <f t="shared" si="61"/>
        <v>778244.36197916663</v>
      </c>
      <c r="G65" s="48">
        <f t="shared" si="61"/>
        <v>813517.20808919275</v>
      </c>
      <c r="H65" s="48">
        <f t="shared" si="61"/>
        <v>850040.05419921875</v>
      </c>
      <c r="I65" s="48">
        <f t="shared" si="61"/>
        <v>887812.90030924475</v>
      </c>
      <c r="J65" s="48">
        <f t="shared" si="61"/>
        <v>926835.74641927087</v>
      </c>
      <c r="K65" s="48">
        <f t="shared" si="61"/>
        <v>967108.59252929688</v>
      </c>
      <c r="L65" s="48">
        <f t="shared" si="61"/>
        <v>1008631.4386393229</v>
      </c>
      <c r="M65" s="48">
        <f t="shared" si="61"/>
        <v>1051404.2847493491</v>
      </c>
      <c r="N65" s="48">
        <f t="shared" si="61"/>
        <v>1095427.130859375</v>
      </c>
      <c r="O65" s="48">
        <f t="shared" si="61"/>
        <v>10514617.727050781</v>
      </c>
      <c r="P65" s="12"/>
    </row>
  </sheetData>
  <pageMargins left="0.25" right="0.25" top="0.25" bottom="0.25" header="0.3" footer="0.3"/>
  <pageSetup scale="57" fitToHeight="0" orientation="landscape" horizontalDpi="300" verticalDpi="300" r:id="rId1"/>
  <rowBreaks count="4" manualBreakCount="4">
    <brk id="53" max="16383" man="1"/>
    <brk id="98" max="16383" man="1"/>
    <brk id="144" max="14" man="1"/>
    <brk id="1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D65D-EC98-43CB-B9B7-A18120B23297}">
  <sheetPr>
    <pageSetUpPr fitToPage="1"/>
  </sheetPr>
  <dimension ref="A1:P113"/>
  <sheetViews>
    <sheetView topLeftCell="C1" workbookViewId="0">
      <selection activeCell="O5" sqref="O5"/>
    </sheetView>
  </sheetViews>
  <sheetFormatPr defaultRowHeight="15" x14ac:dyDescent="0.25"/>
  <cols>
    <col min="1" max="1" width="1.85546875" customWidth="1"/>
    <col min="2" max="2" width="45.5703125" bestFit="1" customWidth="1"/>
    <col min="3" max="3" width="13.7109375" style="2" bestFit="1" customWidth="1"/>
    <col min="4" max="5" width="12.5703125" style="2" bestFit="1" customWidth="1"/>
    <col min="6" max="6" width="14.42578125" style="2" customWidth="1"/>
    <col min="7" max="8" width="12.5703125" style="2" bestFit="1" customWidth="1"/>
    <col min="9" max="9" width="14" style="2" customWidth="1"/>
    <col min="10" max="14" width="14.28515625" style="2" bestFit="1" customWidth="1"/>
    <col min="15" max="15" width="13.7109375" bestFit="1" customWidth="1"/>
    <col min="16" max="16" width="9.140625" style="10"/>
  </cols>
  <sheetData>
    <row r="1" spans="1:16" ht="18.75" x14ac:dyDescent="0.3">
      <c r="A1" t="s">
        <v>40</v>
      </c>
    </row>
    <row r="3" spans="1:16" ht="15.75" x14ac:dyDescent="0.25">
      <c r="A3" s="9" t="s">
        <v>9</v>
      </c>
      <c r="C3" s="13"/>
      <c r="D3" s="17"/>
      <c r="E3" s="17"/>
      <c r="F3" s="13"/>
      <c r="G3" s="17"/>
      <c r="H3" s="17"/>
      <c r="I3" s="20"/>
      <c r="J3" s="17"/>
      <c r="K3" s="17"/>
      <c r="L3" s="20"/>
      <c r="M3" s="17"/>
      <c r="N3" s="17"/>
      <c r="O3" s="6"/>
    </row>
    <row r="4" spans="1:16" s="24" customFormat="1" ht="15.75" x14ac:dyDescent="0.25">
      <c r="A4" s="23"/>
      <c r="B4" s="21" t="s">
        <v>15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1</v>
      </c>
      <c r="M4" s="22">
        <v>1</v>
      </c>
      <c r="N4" s="22">
        <v>1</v>
      </c>
      <c r="P4" s="25"/>
    </row>
    <row r="5" spans="1:16" ht="15.75" x14ac:dyDescent="0.25">
      <c r="A5" s="9"/>
      <c r="B5" s="26" t="s">
        <v>16</v>
      </c>
      <c r="C5" s="27">
        <f>+'Wholesaler Forecast'!B104</f>
        <v>0</v>
      </c>
      <c r="D5" s="27">
        <f>+'Wholesaler Forecast'!C104</f>
        <v>0</v>
      </c>
      <c r="E5" s="27">
        <f>+'Wholesaler Forecast'!D104</f>
        <v>0</v>
      </c>
      <c r="F5" s="27">
        <f>+'Wholesaler Forecast'!E104</f>
        <v>0</v>
      </c>
      <c r="G5" s="27">
        <f>+'Wholesaler Forecast'!F104</f>
        <v>0</v>
      </c>
      <c r="H5" s="27">
        <f>+'Wholesaler Forecast'!G104</f>
        <v>0</v>
      </c>
      <c r="I5" s="27">
        <f>+'Wholesaler Forecast'!H104</f>
        <v>0</v>
      </c>
      <c r="J5" s="27">
        <f>+'Wholesaler Forecast'!I104</f>
        <v>0</v>
      </c>
      <c r="K5" s="27">
        <f>+'Wholesaler Forecast'!J104</f>
        <v>0</v>
      </c>
      <c r="L5" s="27">
        <f>+'Wholesaler Forecast'!K104</f>
        <v>1666666.6666666667</v>
      </c>
      <c r="M5" s="27">
        <f>+'Wholesaler Forecast'!L104</f>
        <v>1666666.6666666667</v>
      </c>
      <c r="N5" s="27">
        <f>+'Wholesaler Forecast'!M104</f>
        <v>1666666.6666666667</v>
      </c>
      <c r="O5" s="6">
        <f>SUM(C5:N5)</f>
        <v>5000000</v>
      </c>
    </row>
    <row r="7" spans="1:16" s="2" customFormat="1" x14ac:dyDescent="0.25">
      <c r="B7" s="26" t="s">
        <v>17</v>
      </c>
      <c r="C7" s="39">
        <v>44470</v>
      </c>
      <c r="D7" s="39">
        <f>+C7+31</f>
        <v>44501</v>
      </c>
      <c r="E7" s="39">
        <f t="shared" ref="E7:N7" si="0">+D7+31</f>
        <v>44532</v>
      </c>
      <c r="F7" s="39">
        <f t="shared" si="0"/>
        <v>44563</v>
      </c>
      <c r="G7" s="39">
        <f t="shared" si="0"/>
        <v>44594</v>
      </c>
      <c r="H7" s="39">
        <f t="shared" si="0"/>
        <v>44625</v>
      </c>
      <c r="I7" s="39">
        <f t="shared" si="0"/>
        <v>44656</v>
      </c>
      <c r="J7" s="39">
        <f t="shared" si="0"/>
        <v>44687</v>
      </c>
      <c r="K7" s="39">
        <f t="shared" si="0"/>
        <v>44718</v>
      </c>
      <c r="L7" s="39">
        <f t="shared" si="0"/>
        <v>44749</v>
      </c>
      <c r="M7" s="39">
        <f t="shared" si="0"/>
        <v>44780</v>
      </c>
      <c r="N7" s="39">
        <f t="shared" si="0"/>
        <v>44811</v>
      </c>
      <c r="O7" s="3" t="s">
        <v>0</v>
      </c>
      <c r="P7" s="11"/>
    </row>
    <row r="8" spans="1:16" x14ac:dyDescent="0.25">
      <c r="A8" t="s">
        <v>18</v>
      </c>
    </row>
    <row r="9" spans="1:16" s="1" customFormat="1" x14ac:dyDescent="0.25">
      <c r="B9" s="28" t="s">
        <v>19</v>
      </c>
      <c r="C9" s="5">
        <f>+C5*0.005</f>
        <v>0</v>
      </c>
      <c r="D9" s="5">
        <f t="shared" ref="D9:N9" si="1">+D5*0.005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ref="I9:J9" si="2">+I5*0.005</f>
        <v>0</v>
      </c>
      <c r="J9" s="5">
        <f t="shared" si="2"/>
        <v>0</v>
      </c>
      <c r="K9" s="5">
        <f t="shared" si="1"/>
        <v>0</v>
      </c>
      <c r="L9" s="5">
        <f t="shared" si="1"/>
        <v>8333.3333333333339</v>
      </c>
      <c r="M9" s="5">
        <f t="shared" si="1"/>
        <v>8333.3333333333339</v>
      </c>
      <c r="N9" s="5">
        <f t="shared" si="1"/>
        <v>8333.3333333333339</v>
      </c>
      <c r="O9" s="1">
        <f>SUM(C9:N9)</f>
        <v>25000</v>
      </c>
      <c r="P9" s="12"/>
    </row>
    <row r="10" spans="1:16" s="1" customFormat="1" x14ac:dyDescent="0.25">
      <c r="B10" s="28" t="s">
        <v>20</v>
      </c>
      <c r="C10" s="5">
        <f>+C5*0.0225</f>
        <v>0</v>
      </c>
      <c r="D10" s="5">
        <f t="shared" ref="D10:N10" si="3">+D5*0.0225</f>
        <v>0</v>
      </c>
      <c r="E10" s="5">
        <f t="shared" si="3"/>
        <v>0</v>
      </c>
      <c r="F10" s="5">
        <f t="shared" si="3"/>
        <v>0</v>
      </c>
      <c r="G10" s="5">
        <f t="shared" si="3"/>
        <v>0</v>
      </c>
      <c r="H10" s="5">
        <f t="shared" si="3"/>
        <v>0</v>
      </c>
      <c r="I10" s="5">
        <f t="shared" ref="I10:J10" si="4">+I5*0.0225</f>
        <v>0</v>
      </c>
      <c r="J10" s="5">
        <f t="shared" si="4"/>
        <v>0</v>
      </c>
      <c r="K10" s="5">
        <f t="shared" si="3"/>
        <v>0</v>
      </c>
      <c r="L10" s="5">
        <f t="shared" si="3"/>
        <v>37500</v>
      </c>
      <c r="M10" s="5">
        <f t="shared" si="3"/>
        <v>37500</v>
      </c>
      <c r="N10" s="5">
        <f t="shared" si="3"/>
        <v>37500</v>
      </c>
      <c r="O10" s="1">
        <f t="shared" ref="O10:O11" si="5">SUM(C10:N10)</f>
        <v>112500</v>
      </c>
      <c r="P10" s="12"/>
    </row>
    <row r="11" spans="1:16" s="1" customFormat="1" x14ac:dyDescent="0.25">
      <c r="B11" s="28" t="s">
        <v>21</v>
      </c>
      <c r="C11" s="5">
        <f>+C5*0.005</f>
        <v>0</v>
      </c>
      <c r="D11" s="5">
        <f t="shared" ref="D11:N11" si="6">+D5*0.005</f>
        <v>0</v>
      </c>
      <c r="E11" s="5">
        <f t="shared" si="6"/>
        <v>0</v>
      </c>
      <c r="F11" s="5">
        <f t="shared" si="6"/>
        <v>0</v>
      </c>
      <c r="G11" s="5">
        <f t="shared" si="6"/>
        <v>0</v>
      </c>
      <c r="H11" s="5">
        <f t="shared" si="6"/>
        <v>0</v>
      </c>
      <c r="I11" s="5">
        <f t="shared" ref="I11:J11" si="7">+I5*0.005</f>
        <v>0</v>
      </c>
      <c r="J11" s="5">
        <f t="shared" si="7"/>
        <v>0</v>
      </c>
      <c r="K11" s="5">
        <f t="shared" si="6"/>
        <v>0</v>
      </c>
      <c r="L11" s="5">
        <f t="shared" si="6"/>
        <v>8333.3333333333339</v>
      </c>
      <c r="M11" s="5">
        <f t="shared" si="6"/>
        <v>8333.3333333333339</v>
      </c>
      <c r="N11" s="5">
        <f t="shared" si="6"/>
        <v>8333.3333333333339</v>
      </c>
      <c r="O11" s="1">
        <f t="shared" si="5"/>
        <v>25000</v>
      </c>
      <c r="P11" s="12"/>
    </row>
    <row r="12" spans="1:16" s="1" customFormat="1" x14ac:dyDescent="0.25">
      <c r="B12" s="28" t="s">
        <v>22</v>
      </c>
      <c r="C12" s="29">
        <f>+C5*0.0025</f>
        <v>0</v>
      </c>
      <c r="D12" s="29">
        <f t="shared" ref="D12:N12" si="8">+D5*0.0025</f>
        <v>0</v>
      </c>
      <c r="E12" s="29">
        <f t="shared" si="8"/>
        <v>0</v>
      </c>
      <c r="F12" s="29">
        <f t="shared" si="8"/>
        <v>0</v>
      </c>
      <c r="G12" s="29">
        <f t="shared" si="8"/>
        <v>0</v>
      </c>
      <c r="H12" s="29">
        <f t="shared" si="8"/>
        <v>0</v>
      </c>
      <c r="I12" s="29">
        <f t="shared" ref="I12:J12" si="9">+I5*0.0025</f>
        <v>0</v>
      </c>
      <c r="J12" s="29">
        <f t="shared" si="9"/>
        <v>0</v>
      </c>
      <c r="K12" s="29">
        <f t="shared" si="8"/>
        <v>0</v>
      </c>
      <c r="L12" s="29">
        <f t="shared" si="8"/>
        <v>4166.666666666667</v>
      </c>
      <c r="M12" s="29">
        <f t="shared" si="8"/>
        <v>4166.666666666667</v>
      </c>
      <c r="N12" s="29">
        <f t="shared" si="8"/>
        <v>4166.666666666667</v>
      </c>
      <c r="O12" s="30">
        <f>SUM(C12:N12)</f>
        <v>12500</v>
      </c>
      <c r="P12" s="12"/>
    </row>
    <row r="13" spans="1:16" s="1" customFormat="1" x14ac:dyDescent="0.25">
      <c r="A13" s="1" t="s">
        <v>23</v>
      </c>
      <c r="B13" s="28"/>
      <c r="C13" s="5">
        <f t="shared" ref="C13:H13" si="10">SUM(C9:C12)</f>
        <v>0</v>
      </c>
      <c r="D13" s="5">
        <f t="shared" si="10"/>
        <v>0</v>
      </c>
      <c r="E13" s="5">
        <f t="shared" si="10"/>
        <v>0</v>
      </c>
      <c r="F13" s="5">
        <f t="shared" si="10"/>
        <v>0</v>
      </c>
      <c r="G13" s="5">
        <f t="shared" si="10"/>
        <v>0</v>
      </c>
      <c r="H13" s="5">
        <f t="shared" si="10"/>
        <v>0</v>
      </c>
      <c r="I13" s="5">
        <f t="shared" ref="I13:J13" si="11">SUM(I9:I12)</f>
        <v>0</v>
      </c>
      <c r="J13" s="5">
        <f t="shared" si="11"/>
        <v>0</v>
      </c>
      <c r="K13" s="5">
        <f>SUM(K9:K12)</f>
        <v>0</v>
      </c>
      <c r="L13" s="5">
        <f>SUM(L9:L12)</f>
        <v>58333.333333333336</v>
      </c>
      <c r="M13" s="5">
        <f>SUM(M9:M12)</f>
        <v>58333.333333333336</v>
      </c>
      <c r="N13" s="5">
        <f>SUM(N9:N12)</f>
        <v>58333.333333333336</v>
      </c>
      <c r="O13" s="5">
        <f>SUM(O9:O12)</f>
        <v>175000</v>
      </c>
      <c r="P13" s="12"/>
    </row>
    <row r="15" spans="1:16" x14ac:dyDescent="0.25">
      <c r="A15" t="s">
        <v>24</v>
      </c>
    </row>
    <row r="16" spans="1:16" s="1" customFormat="1" x14ac:dyDescent="0.25">
      <c r="B16" t="s">
        <v>25</v>
      </c>
      <c r="C16" s="5">
        <f>2500*C4</f>
        <v>0</v>
      </c>
      <c r="D16" s="5">
        <f t="shared" ref="D16:N16" si="12">2500*D4</f>
        <v>0</v>
      </c>
      <c r="E16" s="5">
        <f t="shared" si="12"/>
        <v>0</v>
      </c>
      <c r="F16" s="5">
        <f t="shared" si="12"/>
        <v>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2500</v>
      </c>
      <c r="M16" s="5">
        <f t="shared" si="12"/>
        <v>2500</v>
      </c>
      <c r="N16" s="5">
        <f t="shared" si="12"/>
        <v>2500</v>
      </c>
      <c r="O16" s="1">
        <f t="shared" ref="O16:O20" si="13">SUM(C16:N16)</f>
        <v>7500</v>
      </c>
      <c r="P16" s="12"/>
    </row>
    <row r="17" spans="1:16" s="1" customFormat="1" x14ac:dyDescent="0.25">
      <c r="B17" t="s">
        <v>26</v>
      </c>
      <c r="C17" s="5">
        <f t="shared" ref="C17:H17" si="14">+C5*0.02</f>
        <v>0</v>
      </c>
      <c r="D17" s="5">
        <f t="shared" si="14"/>
        <v>0</v>
      </c>
      <c r="E17" s="5">
        <f t="shared" si="14"/>
        <v>0</v>
      </c>
      <c r="F17" s="5">
        <f t="shared" si="14"/>
        <v>0</v>
      </c>
      <c r="G17" s="5">
        <f t="shared" si="14"/>
        <v>0</v>
      </c>
      <c r="H17" s="5">
        <f t="shared" si="14"/>
        <v>0</v>
      </c>
      <c r="I17" s="5">
        <f t="shared" ref="I17:J17" si="15">+I5*0.02</f>
        <v>0</v>
      </c>
      <c r="J17" s="5">
        <f t="shared" si="15"/>
        <v>0</v>
      </c>
      <c r="K17" s="5">
        <f>+K5*0.02</f>
        <v>0</v>
      </c>
      <c r="L17" s="5">
        <f>+L5*0.02</f>
        <v>33333.333333333336</v>
      </c>
      <c r="M17" s="5">
        <f>+M5*0.02</f>
        <v>33333.333333333336</v>
      </c>
      <c r="N17" s="5">
        <f>+N5*0.02</f>
        <v>33333.333333333336</v>
      </c>
      <c r="O17" s="1">
        <f t="shared" si="13"/>
        <v>100000</v>
      </c>
      <c r="P17" s="12"/>
    </row>
    <row r="18" spans="1:16" s="1" customFormat="1" x14ac:dyDescent="0.25">
      <c r="B18" t="s">
        <v>27</v>
      </c>
      <c r="C18" s="5">
        <f>45000/3*C4</f>
        <v>0</v>
      </c>
      <c r="D18" s="5">
        <f>45000/3*D4</f>
        <v>0</v>
      </c>
      <c r="E18" s="5">
        <f>45000/3*E4</f>
        <v>0</v>
      </c>
      <c r="F18" s="5">
        <f>45000*E4</f>
        <v>0</v>
      </c>
      <c r="G18" s="5"/>
      <c r="H18" s="5"/>
      <c r="I18" s="5"/>
      <c r="J18" s="5"/>
      <c r="K18" s="5">
        <f t="shared" ref="K18:N18" si="16">45000*K4/3</f>
        <v>0</v>
      </c>
      <c r="L18" s="5">
        <f t="shared" si="16"/>
        <v>15000</v>
      </c>
      <c r="M18" s="5">
        <f t="shared" si="16"/>
        <v>15000</v>
      </c>
      <c r="N18" s="5">
        <f t="shared" si="16"/>
        <v>15000</v>
      </c>
      <c r="O18" s="1">
        <f t="shared" si="13"/>
        <v>45000</v>
      </c>
      <c r="P18" s="12"/>
    </row>
    <row r="19" spans="1:16" s="1" customFormat="1" x14ac:dyDescent="0.25">
      <c r="B19" t="s">
        <v>28</v>
      </c>
      <c r="C19" s="5">
        <f>20000*C4/3</f>
        <v>0</v>
      </c>
      <c r="D19" s="5"/>
      <c r="E19" s="5"/>
      <c r="F19" s="5">
        <f>20000*E4</f>
        <v>0</v>
      </c>
      <c r="G19" s="5"/>
      <c r="H19" s="5"/>
      <c r="I19" s="5"/>
      <c r="J19" s="5"/>
      <c r="K19" s="5">
        <f t="shared" ref="K19:N19" si="17">20000*K4/3</f>
        <v>0</v>
      </c>
      <c r="L19" s="5">
        <f t="shared" si="17"/>
        <v>6666.666666666667</v>
      </c>
      <c r="M19" s="5">
        <f t="shared" si="17"/>
        <v>6666.666666666667</v>
      </c>
      <c r="N19" s="5">
        <f t="shared" si="17"/>
        <v>6666.666666666667</v>
      </c>
      <c r="O19" s="1">
        <f t="shared" si="13"/>
        <v>20000</v>
      </c>
      <c r="P19" s="12"/>
    </row>
    <row r="20" spans="1:16" s="1" customFormat="1" x14ac:dyDescent="0.25">
      <c r="B20" t="s">
        <v>39</v>
      </c>
      <c r="C20" s="29">
        <f t="shared" ref="C20:H20" si="18">40000*C4</f>
        <v>0</v>
      </c>
      <c r="D20" s="29">
        <f t="shared" si="18"/>
        <v>0</v>
      </c>
      <c r="E20" s="29">
        <f t="shared" si="18"/>
        <v>0</v>
      </c>
      <c r="F20" s="29">
        <f t="shared" si="18"/>
        <v>0</v>
      </c>
      <c r="G20" s="29">
        <f t="shared" si="18"/>
        <v>0</v>
      </c>
      <c r="H20" s="29">
        <f t="shared" si="18"/>
        <v>0</v>
      </c>
      <c r="I20" s="29">
        <f t="shared" ref="I20:J20" si="19">40000*I4</f>
        <v>0</v>
      </c>
      <c r="J20" s="29">
        <f t="shared" si="19"/>
        <v>0</v>
      </c>
      <c r="K20" s="29">
        <f>+$I$4*40000/3</f>
        <v>0</v>
      </c>
      <c r="L20" s="29">
        <f>40000/3</f>
        <v>13333.333333333334</v>
      </c>
      <c r="M20" s="29">
        <f t="shared" ref="M20:N20" si="20">40000/3</f>
        <v>13333.333333333334</v>
      </c>
      <c r="N20" s="29">
        <f t="shared" si="20"/>
        <v>13333.333333333334</v>
      </c>
      <c r="O20" s="30">
        <f t="shared" si="13"/>
        <v>40000</v>
      </c>
      <c r="P20" s="12"/>
    </row>
    <row r="21" spans="1:16" x14ac:dyDescent="0.25">
      <c r="B21" s="28" t="s">
        <v>29</v>
      </c>
      <c r="C21" s="17">
        <f t="shared" ref="C21:O21" si="21">SUM(C16:C20)</f>
        <v>0</v>
      </c>
      <c r="D21" s="17">
        <f t="shared" si="21"/>
        <v>0</v>
      </c>
      <c r="E21" s="17">
        <f t="shared" si="21"/>
        <v>0</v>
      </c>
      <c r="F21" s="17">
        <f t="shared" si="21"/>
        <v>0</v>
      </c>
      <c r="G21" s="17">
        <f t="shared" si="21"/>
        <v>0</v>
      </c>
      <c r="H21" s="17">
        <f t="shared" si="21"/>
        <v>0</v>
      </c>
      <c r="I21" s="17">
        <f t="shared" ref="I21:J21" si="22">SUM(I16:I20)</f>
        <v>0</v>
      </c>
      <c r="J21" s="17">
        <f t="shared" si="22"/>
        <v>0</v>
      </c>
      <c r="K21" s="17">
        <f t="shared" si="21"/>
        <v>0</v>
      </c>
      <c r="L21" s="17">
        <f t="shared" si="21"/>
        <v>70833.333333333328</v>
      </c>
      <c r="M21" s="17">
        <f t="shared" si="21"/>
        <v>70833.333333333328</v>
      </c>
      <c r="N21" s="17">
        <f t="shared" si="21"/>
        <v>70833.333333333328</v>
      </c>
      <c r="O21" s="17">
        <f t="shared" si="21"/>
        <v>212500</v>
      </c>
    </row>
    <row r="22" spans="1:16" x14ac:dyDescent="0.25">
      <c r="O22" s="1"/>
    </row>
    <row r="23" spans="1:16" ht="15.75" thickBot="1" x14ac:dyDescent="0.3">
      <c r="A23" t="s">
        <v>42</v>
      </c>
      <c r="C23" s="7">
        <f t="shared" ref="C23:N23" si="23">+C13-C21</f>
        <v>0</v>
      </c>
      <c r="D23" s="7">
        <f t="shared" si="23"/>
        <v>0</v>
      </c>
      <c r="E23" s="7">
        <f t="shared" si="23"/>
        <v>0</v>
      </c>
      <c r="F23" s="7">
        <f t="shared" si="23"/>
        <v>0</v>
      </c>
      <c r="G23" s="7">
        <f t="shared" si="23"/>
        <v>0</v>
      </c>
      <c r="H23" s="7">
        <f t="shared" si="23"/>
        <v>0</v>
      </c>
      <c r="I23" s="7">
        <f t="shared" ref="I23:J23" si="24">+I13-I21</f>
        <v>0</v>
      </c>
      <c r="J23" s="7">
        <f t="shared" si="24"/>
        <v>0</v>
      </c>
      <c r="K23" s="7">
        <f t="shared" si="23"/>
        <v>0</v>
      </c>
      <c r="L23" s="7">
        <f t="shared" si="23"/>
        <v>-12499.999999999993</v>
      </c>
      <c r="M23" s="7">
        <f t="shared" si="23"/>
        <v>-12499.999999999993</v>
      </c>
      <c r="N23" s="7">
        <f t="shared" si="23"/>
        <v>-12499.999999999993</v>
      </c>
      <c r="O23" s="18">
        <f t="shared" ref="O23" si="25">SUM(C23:N23)</f>
        <v>-37499.999999999978</v>
      </c>
    </row>
    <row r="24" spans="1:16" ht="15.75" thickTop="1" x14ac:dyDescent="0.25">
      <c r="B24" s="3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6" spans="1:16" ht="15.75" x14ac:dyDescent="0.25">
      <c r="A26" s="9" t="s">
        <v>11</v>
      </c>
      <c r="C26" s="13"/>
      <c r="D26" s="20"/>
      <c r="E26" s="17"/>
      <c r="F26" s="32"/>
      <c r="G26" s="20"/>
      <c r="H26" s="17"/>
      <c r="I26" s="32"/>
      <c r="J26" s="20"/>
      <c r="K26" s="17"/>
      <c r="L26" s="32"/>
      <c r="M26" s="20"/>
      <c r="N26" s="17"/>
      <c r="O26" s="6"/>
    </row>
    <row r="27" spans="1:16" ht="15.75" x14ac:dyDescent="0.25">
      <c r="A27" s="23"/>
      <c r="B27" s="21" t="s">
        <v>15</v>
      </c>
      <c r="C27" s="22">
        <v>2</v>
      </c>
      <c r="D27" s="22">
        <v>2</v>
      </c>
      <c r="E27" s="22">
        <v>2</v>
      </c>
      <c r="F27" s="22">
        <v>3</v>
      </c>
      <c r="G27" s="22">
        <v>3</v>
      </c>
      <c r="H27" s="22">
        <v>3</v>
      </c>
      <c r="I27" s="22">
        <v>3</v>
      </c>
      <c r="J27" s="22">
        <v>3</v>
      </c>
      <c r="K27" s="22">
        <v>3</v>
      </c>
      <c r="L27" s="22">
        <v>3</v>
      </c>
      <c r="M27" s="22">
        <v>3</v>
      </c>
      <c r="N27" s="22">
        <v>3</v>
      </c>
      <c r="O27" s="24"/>
      <c r="P27"/>
    </row>
    <row r="28" spans="1:16" ht="15.75" x14ac:dyDescent="0.25">
      <c r="A28" s="9"/>
      <c r="B28" s="26" t="s">
        <v>16</v>
      </c>
      <c r="C28" s="17">
        <f>+'Wholesaler Forecast'!B120</f>
        <v>3333333.3333333335</v>
      </c>
      <c r="D28" s="17">
        <f>+'Wholesaler Forecast'!C120</f>
        <v>3333333.3333333335</v>
      </c>
      <c r="E28" s="17">
        <f>+'Wholesaler Forecast'!D120</f>
        <v>3333333.3333333335</v>
      </c>
      <c r="F28" s="17">
        <f>+'Wholesaler Forecast'!E120</f>
        <v>5000000</v>
      </c>
      <c r="G28" s="17">
        <f>+'Wholesaler Forecast'!F120</f>
        <v>5000000</v>
      </c>
      <c r="H28" s="17">
        <f>+'Wholesaler Forecast'!G120</f>
        <v>5000000</v>
      </c>
      <c r="I28" s="17">
        <f>+'Wholesaler Forecast'!H120</f>
        <v>6666666.666666667</v>
      </c>
      <c r="J28" s="17">
        <f>+'Wholesaler Forecast'!I120</f>
        <v>6666666.666666667</v>
      </c>
      <c r="K28" s="17">
        <f>+'Wholesaler Forecast'!J120</f>
        <v>6666666.666666667</v>
      </c>
      <c r="L28" s="17">
        <f>+'Wholesaler Forecast'!K120</f>
        <v>10000000</v>
      </c>
      <c r="M28" s="17">
        <f>+'Wholesaler Forecast'!L120</f>
        <v>10000000</v>
      </c>
      <c r="N28" s="17">
        <f>+'Wholesaler Forecast'!M120</f>
        <v>10000000</v>
      </c>
      <c r="O28" s="6">
        <f>SUM(C28:N28)</f>
        <v>75000000</v>
      </c>
      <c r="P28"/>
    </row>
    <row r="29" spans="1:16" x14ac:dyDescent="0.25">
      <c r="P29"/>
    </row>
    <row r="30" spans="1:16" x14ac:dyDescent="0.25">
      <c r="A30" s="2"/>
      <c r="B30" s="26" t="s">
        <v>17</v>
      </c>
      <c r="C30" s="39">
        <f>+C7+365</f>
        <v>44835</v>
      </c>
      <c r="D30" s="39">
        <f t="shared" ref="D30:N30" si="26">+D7+365</f>
        <v>44866</v>
      </c>
      <c r="E30" s="39">
        <f t="shared" si="26"/>
        <v>44897</v>
      </c>
      <c r="F30" s="39">
        <f t="shared" si="26"/>
        <v>44928</v>
      </c>
      <c r="G30" s="39">
        <f t="shared" si="26"/>
        <v>44959</v>
      </c>
      <c r="H30" s="39">
        <f t="shared" si="26"/>
        <v>44990</v>
      </c>
      <c r="I30" s="39">
        <f t="shared" si="26"/>
        <v>45021</v>
      </c>
      <c r="J30" s="39">
        <f t="shared" si="26"/>
        <v>45052</v>
      </c>
      <c r="K30" s="39">
        <f t="shared" si="26"/>
        <v>45083</v>
      </c>
      <c r="L30" s="39">
        <f t="shared" si="26"/>
        <v>45114</v>
      </c>
      <c r="M30" s="39">
        <f t="shared" si="26"/>
        <v>45145</v>
      </c>
      <c r="N30" s="39">
        <f t="shared" si="26"/>
        <v>45176</v>
      </c>
      <c r="O30" s="3" t="s">
        <v>0</v>
      </c>
      <c r="P30"/>
    </row>
    <row r="31" spans="1:16" x14ac:dyDescent="0.25">
      <c r="A31" t="s">
        <v>30</v>
      </c>
      <c r="P31"/>
    </row>
    <row r="32" spans="1:16" x14ac:dyDescent="0.25">
      <c r="A32" s="1"/>
      <c r="B32" s="28" t="s">
        <v>19</v>
      </c>
      <c r="C32" s="5">
        <f>+C28*0.005</f>
        <v>16666.666666666668</v>
      </c>
      <c r="D32" s="5">
        <f t="shared" ref="D32:N32" si="27">+D28*0.005</f>
        <v>16666.666666666668</v>
      </c>
      <c r="E32" s="5">
        <f t="shared" si="27"/>
        <v>16666.666666666668</v>
      </c>
      <c r="F32" s="5">
        <f t="shared" si="27"/>
        <v>25000</v>
      </c>
      <c r="G32" s="5">
        <f t="shared" si="27"/>
        <v>25000</v>
      </c>
      <c r="H32" s="5">
        <f t="shared" si="27"/>
        <v>25000</v>
      </c>
      <c r="I32" s="5">
        <f t="shared" si="27"/>
        <v>33333.333333333336</v>
      </c>
      <c r="J32" s="5">
        <f t="shared" si="27"/>
        <v>33333.333333333336</v>
      </c>
      <c r="K32" s="5">
        <f t="shared" si="27"/>
        <v>33333.333333333336</v>
      </c>
      <c r="L32" s="5">
        <f t="shared" si="27"/>
        <v>50000</v>
      </c>
      <c r="M32" s="5">
        <f t="shared" si="27"/>
        <v>50000</v>
      </c>
      <c r="N32" s="5">
        <f t="shared" si="27"/>
        <v>50000</v>
      </c>
      <c r="O32" s="1">
        <f>SUM(C32:N32)</f>
        <v>375000</v>
      </c>
      <c r="P32"/>
    </row>
    <row r="33" spans="1:16" x14ac:dyDescent="0.25">
      <c r="A33" s="1"/>
      <c r="B33" s="28" t="s">
        <v>20</v>
      </c>
      <c r="C33" s="5">
        <f>+C28*0.0225</f>
        <v>75000</v>
      </c>
      <c r="D33" s="5">
        <f t="shared" ref="D33:N33" si="28">+D28*0.0225</f>
        <v>75000</v>
      </c>
      <c r="E33" s="5">
        <f t="shared" si="28"/>
        <v>75000</v>
      </c>
      <c r="F33" s="5">
        <f t="shared" si="28"/>
        <v>112500</v>
      </c>
      <c r="G33" s="5">
        <f t="shared" si="28"/>
        <v>112500</v>
      </c>
      <c r="H33" s="5">
        <f t="shared" si="28"/>
        <v>112500</v>
      </c>
      <c r="I33" s="5">
        <f t="shared" si="28"/>
        <v>150000</v>
      </c>
      <c r="J33" s="5">
        <f t="shared" si="28"/>
        <v>150000</v>
      </c>
      <c r="K33" s="5">
        <f t="shared" si="28"/>
        <v>150000</v>
      </c>
      <c r="L33" s="5">
        <f t="shared" si="28"/>
        <v>225000</v>
      </c>
      <c r="M33" s="5">
        <f t="shared" si="28"/>
        <v>225000</v>
      </c>
      <c r="N33" s="5">
        <f t="shared" si="28"/>
        <v>225000</v>
      </c>
      <c r="O33" s="1">
        <f t="shared" ref="O33:O34" si="29">SUM(C33:N33)</f>
        <v>1687500</v>
      </c>
      <c r="P33"/>
    </row>
    <row r="34" spans="1:16" x14ac:dyDescent="0.25">
      <c r="A34" s="1"/>
      <c r="B34" s="28" t="s">
        <v>21</v>
      </c>
      <c r="C34" s="5">
        <f>+C28*0.005</f>
        <v>16666.666666666668</v>
      </c>
      <c r="D34" s="5">
        <f t="shared" ref="D34:N34" si="30">+D28*0.005</f>
        <v>16666.666666666668</v>
      </c>
      <c r="E34" s="5">
        <f t="shared" si="30"/>
        <v>16666.666666666668</v>
      </c>
      <c r="F34" s="5">
        <f t="shared" si="30"/>
        <v>25000</v>
      </c>
      <c r="G34" s="5">
        <f t="shared" si="30"/>
        <v>25000</v>
      </c>
      <c r="H34" s="5">
        <f t="shared" si="30"/>
        <v>25000</v>
      </c>
      <c r="I34" s="5">
        <f t="shared" si="30"/>
        <v>33333.333333333336</v>
      </c>
      <c r="J34" s="5">
        <f t="shared" si="30"/>
        <v>33333.333333333336</v>
      </c>
      <c r="K34" s="5">
        <f t="shared" si="30"/>
        <v>33333.333333333336</v>
      </c>
      <c r="L34" s="5">
        <f t="shared" si="30"/>
        <v>50000</v>
      </c>
      <c r="M34" s="5">
        <f t="shared" si="30"/>
        <v>50000</v>
      </c>
      <c r="N34" s="5">
        <f t="shared" si="30"/>
        <v>50000</v>
      </c>
      <c r="O34" s="1">
        <f t="shared" si="29"/>
        <v>375000</v>
      </c>
      <c r="P34"/>
    </row>
    <row r="35" spans="1:16" s="38" customFormat="1" x14ac:dyDescent="0.25">
      <c r="A35" s="34"/>
      <c r="B35" s="35" t="s">
        <v>22</v>
      </c>
      <c r="C35" s="36">
        <f>+C28*0.0025</f>
        <v>8333.3333333333339</v>
      </c>
      <c r="D35" s="36">
        <f t="shared" ref="D35:E35" si="31">+D28*0.0025</f>
        <v>8333.3333333333339</v>
      </c>
      <c r="E35" s="36">
        <f t="shared" si="31"/>
        <v>8333.3333333333339</v>
      </c>
      <c r="F35" s="36">
        <f>+F42</f>
        <v>20000</v>
      </c>
      <c r="G35" s="36">
        <f t="shared" ref="G35:N35" si="32">+G42</f>
        <v>20000</v>
      </c>
      <c r="H35" s="36">
        <f t="shared" si="32"/>
        <v>20000</v>
      </c>
      <c r="I35" s="36">
        <f t="shared" si="32"/>
        <v>20000</v>
      </c>
      <c r="J35" s="36">
        <f t="shared" si="32"/>
        <v>20000</v>
      </c>
      <c r="K35" s="36">
        <f t="shared" si="32"/>
        <v>20000</v>
      </c>
      <c r="L35" s="36">
        <f t="shared" si="32"/>
        <v>20000</v>
      </c>
      <c r="M35" s="36">
        <f t="shared" si="32"/>
        <v>20000</v>
      </c>
      <c r="N35" s="36">
        <f t="shared" si="32"/>
        <v>20000</v>
      </c>
      <c r="O35" s="37">
        <f>SUM(C35:N35)</f>
        <v>205000</v>
      </c>
    </row>
    <row r="36" spans="1:16" x14ac:dyDescent="0.25">
      <c r="A36" s="1" t="s">
        <v>31</v>
      </c>
      <c r="B36" s="28"/>
      <c r="C36" s="5">
        <f t="shared" ref="C36:O36" si="33">SUM(C32:C35)</f>
        <v>116666.66666666667</v>
      </c>
      <c r="D36" s="5">
        <f t="shared" si="33"/>
        <v>116666.66666666667</v>
      </c>
      <c r="E36" s="5">
        <f t="shared" si="33"/>
        <v>116666.66666666667</v>
      </c>
      <c r="F36" s="5">
        <f t="shared" si="33"/>
        <v>182500</v>
      </c>
      <c r="G36" s="5">
        <f t="shared" si="33"/>
        <v>182500</v>
      </c>
      <c r="H36" s="5">
        <f t="shared" si="33"/>
        <v>182500</v>
      </c>
      <c r="I36" s="5">
        <f t="shared" si="33"/>
        <v>236666.66666666669</v>
      </c>
      <c r="J36" s="5">
        <f t="shared" si="33"/>
        <v>236666.66666666669</v>
      </c>
      <c r="K36" s="5">
        <f t="shared" si="33"/>
        <v>236666.66666666669</v>
      </c>
      <c r="L36" s="5">
        <f t="shared" si="33"/>
        <v>345000</v>
      </c>
      <c r="M36" s="5">
        <f t="shared" si="33"/>
        <v>345000</v>
      </c>
      <c r="N36" s="5">
        <f t="shared" si="33"/>
        <v>345000</v>
      </c>
      <c r="O36" s="5">
        <f t="shared" si="33"/>
        <v>2642500</v>
      </c>
      <c r="P36"/>
    </row>
    <row r="37" spans="1:16" x14ac:dyDescent="0.25">
      <c r="P37"/>
    </row>
    <row r="38" spans="1:16" x14ac:dyDescent="0.25">
      <c r="A38" t="s">
        <v>32</v>
      </c>
      <c r="P38"/>
    </row>
    <row r="39" spans="1:16" s="1" customFormat="1" x14ac:dyDescent="0.25">
      <c r="B39" t="s">
        <v>25</v>
      </c>
      <c r="C39" s="5">
        <f>2500*C27</f>
        <v>5000</v>
      </c>
      <c r="D39" s="5">
        <f t="shared" ref="D39:N39" si="34">2500*D27</f>
        <v>5000</v>
      </c>
      <c r="E39" s="5">
        <f t="shared" si="34"/>
        <v>5000</v>
      </c>
      <c r="F39" s="5">
        <f t="shared" si="34"/>
        <v>7500</v>
      </c>
      <c r="G39" s="5">
        <f t="shared" si="34"/>
        <v>7500</v>
      </c>
      <c r="H39" s="5">
        <f t="shared" si="34"/>
        <v>7500</v>
      </c>
      <c r="I39" s="5">
        <f t="shared" si="34"/>
        <v>7500</v>
      </c>
      <c r="J39" s="5">
        <f t="shared" si="34"/>
        <v>7500</v>
      </c>
      <c r="K39" s="5">
        <f t="shared" si="34"/>
        <v>7500</v>
      </c>
      <c r="L39" s="5">
        <f t="shared" si="34"/>
        <v>7500</v>
      </c>
      <c r="M39" s="5">
        <f t="shared" si="34"/>
        <v>7500</v>
      </c>
      <c r="N39" s="5">
        <f t="shared" si="34"/>
        <v>7500</v>
      </c>
      <c r="O39" s="1">
        <f t="shared" ref="O39" si="35">SUM(C39:N39)</f>
        <v>82500</v>
      </c>
      <c r="P39" s="12"/>
    </row>
    <row r="40" spans="1:16" x14ac:dyDescent="0.25">
      <c r="A40" s="1"/>
      <c r="B40" t="s">
        <v>34</v>
      </c>
      <c r="C40" s="5">
        <f t="shared" ref="C40:N40" si="36">+C28*0.02</f>
        <v>66666.666666666672</v>
      </c>
      <c r="D40" s="5">
        <f t="shared" si="36"/>
        <v>66666.666666666672</v>
      </c>
      <c r="E40" s="5">
        <f t="shared" si="36"/>
        <v>66666.666666666672</v>
      </c>
      <c r="F40" s="5">
        <f t="shared" si="36"/>
        <v>100000</v>
      </c>
      <c r="G40" s="5">
        <f t="shared" si="36"/>
        <v>100000</v>
      </c>
      <c r="H40" s="5">
        <f t="shared" si="36"/>
        <v>100000</v>
      </c>
      <c r="I40" s="5">
        <f t="shared" si="36"/>
        <v>133333.33333333334</v>
      </c>
      <c r="J40" s="5">
        <f t="shared" si="36"/>
        <v>133333.33333333334</v>
      </c>
      <c r="K40" s="5">
        <f t="shared" si="36"/>
        <v>133333.33333333334</v>
      </c>
      <c r="L40" s="5">
        <f t="shared" si="36"/>
        <v>200000</v>
      </c>
      <c r="M40" s="5">
        <f t="shared" si="36"/>
        <v>200000</v>
      </c>
      <c r="N40" s="5">
        <f t="shared" si="36"/>
        <v>200000</v>
      </c>
      <c r="O40" s="1">
        <f t="shared" ref="O40:O43" si="37">SUM(C40:N40)</f>
        <v>1500000</v>
      </c>
      <c r="P40"/>
    </row>
    <row r="41" spans="1:16" x14ac:dyDescent="0.25">
      <c r="A41" s="1"/>
      <c r="B41" t="s">
        <v>27</v>
      </c>
      <c r="C41" s="5">
        <f>45000*C27/3</f>
        <v>30000</v>
      </c>
      <c r="D41" s="5">
        <f t="shared" ref="D41:N41" si="38">45000*D27/3</f>
        <v>30000</v>
      </c>
      <c r="E41" s="5">
        <f t="shared" si="38"/>
        <v>30000</v>
      </c>
      <c r="F41" s="5">
        <f t="shared" si="38"/>
        <v>45000</v>
      </c>
      <c r="G41" s="5">
        <f t="shared" si="38"/>
        <v>45000</v>
      </c>
      <c r="H41" s="5">
        <f t="shared" si="38"/>
        <v>45000</v>
      </c>
      <c r="I41" s="5">
        <f t="shared" si="38"/>
        <v>45000</v>
      </c>
      <c r="J41" s="5">
        <f t="shared" si="38"/>
        <v>45000</v>
      </c>
      <c r="K41" s="5">
        <f t="shared" si="38"/>
        <v>45000</v>
      </c>
      <c r="L41" s="5">
        <f t="shared" si="38"/>
        <v>45000</v>
      </c>
      <c r="M41" s="5">
        <f t="shared" si="38"/>
        <v>45000</v>
      </c>
      <c r="N41" s="5">
        <f t="shared" si="38"/>
        <v>45000</v>
      </c>
      <c r="O41" s="1">
        <f t="shared" si="37"/>
        <v>495000</v>
      </c>
      <c r="P41"/>
    </row>
    <row r="42" spans="1:16" x14ac:dyDescent="0.25">
      <c r="A42" s="1"/>
      <c r="B42" t="s">
        <v>28</v>
      </c>
      <c r="C42" s="5">
        <f>20000*C27/3</f>
        <v>13333.333333333334</v>
      </c>
      <c r="D42" s="5">
        <f t="shared" ref="D42:N42" si="39">20000*D27/3</f>
        <v>13333.333333333334</v>
      </c>
      <c r="E42" s="5">
        <f t="shared" si="39"/>
        <v>13333.333333333334</v>
      </c>
      <c r="F42" s="5">
        <f t="shared" si="39"/>
        <v>20000</v>
      </c>
      <c r="G42" s="5">
        <f t="shared" si="39"/>
        <v>20000</v>
      </c>
      <c r="H42" s="5">
        <f t="shared" si="39"/>
        <v>20000</v>
      </c>
      <c r="I42" s="5">
        <f t="shared" si="39"/>
        <v>20000</v>
      </c>
      <c r="J42" s="5">
        <f t="shared" si="39"/>
        <v>20000</v>
      </c>
      <c r="K42" s="5">
        <f t="shared" si="39"/>
        <v>20000</v>
      </c>
      <c r="L42" s="5">
        <f t="shared" si="39"/>
        <v>20000</v>
      </c>
      <c r="M42" s="5">
        <f t="shared" si="39"/>
        <v>20000</v>
      </c>
      <c r="N42" s="5">
        <f t="shared" si="39"/>
        <v>20000</v>
      </c>
      <c r="O42" s="1">
        <f t="shared" si="37"/>
        <v>220000</v>
      </c>
      <c r="P42"/>
    </row>
    <row r="43" spans="1:16" x14ac:dyDescent="0.25">
      <c r="A43" s="1"/>
      <c r="B43" t="s">
        <v>39</v>
      </c>
      <c r="C43" s="29">
        <f>+C27*40000/3</f>
        <v>26666.666666666668</v>
      </c>
      <c r="D43" s="29">
        <f t="shared" ref="D43:N43" si="40">+D27*40000/3</f>
        <v>26666.666666666668</v>
      </c>
      <c r="E43" s="29">
        <f t="shared" si="40"/>
        <v>26666.666666666668</v>
      </c>
      <c r="F43" s="29">
        <f t="shared" si="40"/>
        <v>40000</v>
      </c>
      <c r="G43" s="29">
        <f t="shared" si="40"/>
        <v>40000</v>
      </c>
      <c r="H43" s="29">
        <f t="shared" si="40"/>
        <v>40000</v>
      </c>
      <c r="I43" s="29">
        <f t="shared" si="40"/>
        <v>40000</v>
      </c>
      <c r="J43" s="29">
        <f t="shared" si="40"/>
        <v>40000</v>
      </c>
      <c r="K43" s="29">
        <f t="shared" si="40"/>
        <v>40000</v>
      </c>
      <c r="L43" s="29">
        <f t="shared" si="40"/>
        <v>40000</v>
      </c>
      <c r="M43" s="29">
        <f t="shared" si="40"/>
        <v>40000</v>
      </c>
      <c r="N43" s="29">
        <f t="shared" si="40"/>
        <v>40000</v>
      </c>
      <c r="O43" s="30">
        <f t="shared" si="37"/>
        <v>440000</v>
      </c>
      <c r="P43"/>
    </row>
    <row r="44" spans="1:16" x14ac:dyDescent="0.25">
      <c r="B44" s="28" t="s">
        <v>29</v>
      </c>
      <c r="C44" s="17">
        <f t="shared" ref="C44:O44" si="41">SUM(C39:C43)</f>
        <v>141666.66666666666</v>
      </c>
      <c r="D44" s="17">
        <f t="shared" si="41"/>
        <v>141666.66666666666</v>
      </c>
      <c r="E44" s="17">
        <f t="shared" si="41"/>
        <v>141666.66666666666</v>
      </c>
      <c r="F44" s="17">
        <f t="shared" si="41"/>
        <v>212500</v>
      </c>
      <c r="G44" s="17">
        <f t="shared" si="41"/>
        <v>212500</v>
      </c>
      <c r="H44" s="17">
        <f t="shared" si="41"/>
        <v>212500</v>
      </c>
      <c r="I44" s="17">
        <f t="shared" si="41"/>
        <v>245833.33333333334</v>
      </c>
      <c r="J44" s="17">
        <f t="shared" si="41"/>
        <v>245833.33333333334</v>
      </c>
      <c r="K44" s="17">
        <f t="shared" si="41"/>
        <v>245833.33333333334</v>
      </c>
      <c r="L44" s="17">
        <f t="shared" si="41"/>
        <v>312500</v>
      </c>
      <c r="M44" s="17">
        <f t="shared" si="41"/>
        <v>312500</v>
      </c>
      <c r="N44" s="17">
        <f t="shared" si="41"/>
        <v>312500</v>
      </c>
      <c r="O44" s="17">
        <f t="shared" si="41"/>
        <v>2737500</v>
      </c>
      <c r="P44"/>
    </row>
    <row r="45" spans="1:16" x14ac:dyDescent="0.25">
      <c r="O45" s="1"/>
      <c r="P45"/>
    </row>
    <row r="46" spans="1:16" ht="15.75" thickBot="1" x14ac:dyDescent="0.3">
      <c r="A46" t="s">
        <v>42</v>
      </c>
      <c r="C46" s="7">
        <f t="shared" ref="C46:N46" si="42">+C36-C44</f>
        <v>-24999.999999999985</v>
      </c>
      <c r="D46" s="7">
        <f t="shared" si="42"/>
        <v>-24999.999999999985</v>
      </c>
      <c r="E46" s="7">
        <f t="shared" si="42"/>
        <v>-24999.999999999985</v>
      </c>
      <c r="F46" s="7">
        <f t="shared" si="42"/>
        <v>-30000</v>
      </c>
      <c r="G46" s="7">
        <f t="shared" si="42"/>
        <v>-30000</v>
      </c>
      <c r="H46" s="7">
        <f t="shared" si="42"/>
        <v>-30000</v>
      </c>
      <c r="I46" s="7">
        <f t="shared" si="42"/>
        <v>-9166.666666666657</v>
      </c>
      <c r="J46" s="7">
        <f t="shared" si="42"/>
        <v>-9166.666666666657</v>
      </c>
      <c r="K46" s="7">
        <f t="shared" si="42"/>
        <v>-9166.666666666657</v>
      </c>
      <c r="L46" s="7">
        <f t="shared" si="42"/>
        <v>32500</v>
      </c>
      <c r="M46" s="7">
        <f t="shared" si="42"/>
        <v>32500</v>
      </c>
      <c r="N46" s="7">
        <f t="shared" si="42"/>
        <v>32500</v>
      </c>
      <c r="O46" s="18">
        <f t="shared" ref="O46" si="43">SUM(C46:N46)</f>
        <v>-94999.999999999913</v>
      </c>
      <c r="P46"/>
    </row>
    <row r="47" spans="1:16" ht="15.75" thickTop="1" x14ac:dyDescent="0.25">
      <c r="C47"/>
      <c r="D47"/>
      <c r="E47"/>
      <c r="F47"/>
      <c r="G47"/>
      <c r="H47"/>
      <c r="I47"/>
      <c r="J47"/>
      <c r="K47"/>
      <c r="L47"/>
      <c r="M47"/>
      <c r="N47"/>
      <c r="P47"/>
    </row>
    <row r="48" spans="1:16" ht="15.75" x14ac:dyDescent="0.25">
      <c r="A48" s="9" t="s">
        <v>12</v>
      </c>
      <c r="C48" s="32"/>
      <c r="E48" s="20"/>
      <c r="F48" s="32"/>
      <c r="G48" s="13"/>
      <c r="H48" s="20"/>
      <c r="I48" s="32"/>
      <c r="J48" s="17"/>
      <c r="K48" s="20"/>
      <c r="L48" s="32"/>
      <c r="M48" s="17"/>
      <c r="N48" s="20"/>
      <c r="O48" s="6"/>
      <c r="P48"/>
    </row>
    <row r="49" spans="1:16" ht="15.75" x14ac:dyDescent="0.25">
      <c r="A49" s="23"/>
      <c r="B49" s="21" t="s">
        <v>15</v>
      </c>
      <c r="C49" s="22">
        <v>3</v>
      </c>
      <c r="D49" s="22">
        <v>3</v>
      </c>
      <c r="E49" s="22">
        <v>3</v>
      </c>
      <c r="F49" s="22">
        <v>3</v>
      </c>
      <c r="G49" s="22">
        <v>3</v>
      </c>
      <c r="H49" s="22">
        <v>3</v>
      </c>
      <c r="I49" s="22">
        <v>3</v>
      </c>
      <c r="J49" s="22">
        <v>3</v>
      </c>
      <c r="K49" s="22">
        <v>3</v>
      </c>
      <c r="L49" s="22">
        <v>3</v>
      </c>
      <c r="M49" s="22">
        <v>3</v>
      </c>
      <c r="N49" s="22">
        <v>3</v>
      </c>
      <c r="O49" s="24"/>
      <c r="P49"/>
    </row>
    <row r="50" spans="1:16" ht="15.75" x14ac:dyDescent="0.25">
      <c r="A50" s="9"/>
      <c r="B50" s="26" t="s">
        <v>16</v>
      </c>
      <c r="C50" s="17">
        <f>+'Wholesaler Forecast'!B136</f>
        <v>13333333.333333334</v>
      </c>
      <c r="D50" s="17">
        <f>+'Wholesaler Forecast'!C136</f>
        <v>13333333.333333334</v>
      </c>
      <c r="E50" s="17">
        <f>+'Wholesaler Forecast'!D136</f>
        <v>13333333.333333334</v>
      </c>
      <c r="F50" s="17">
        <f>+'Wholesaler Forecast'!E136</f>
        <v>16666666.666666666</v>
      </c>
      <c r="G50" s="17">
        <f>+'Wholesaler Forecast'!F136</f>
        <v>16666666.666666666</v>
      </c>
      <c r="H50" s="17">
        <f>+'Wholesaler Forecast'!G136</f>
        <v>16666666.666666666</v>
      </c>
      <c r="I50" s="17">
        <f>+'Wholesaler Forecast'!H136</f>
        <v>20000000</v>
      </c>
      <c r="J50" s="17">
        <f>+'Wholesaler Forecast'!I136</f>
        <v>20000000</v>
      </c>
      <c r="K50" s="17">
        <f>+'Wholesaler Forecast'!J136</f>
        <v>20000000</v>
      </c>
      <c r="L50" s="17">
        <f>+'Wholesaler Forecast'!K136</f>
        <v>25000000</v>
      </c>
      <c r="M50" s="17">
        <f>+'Wholesaler Forecast'!L136</f>
        <v>25000000</v>
      </c>
      <c r="N50" s="17">
        <f>+'Wholesaler Forecast'!M136</f>
        <v>25000000</v>
      </c>
      <c r="O50" s="6">
        <f>SUM(C50:N50)</f>
        <v>225000000</v>
      </c>
      <c r="P50"/>
    </row>
    <row r="51" spans="1:16" x14ac:dyDescent="0.25">
      <c r="P51"/>
    </row>
    <row r="52" spans="1:16" x14ac:dyDescent="0.25">
      <c r="A52" s="2"/>
      <c r="B52" s="26" t="s">
        <v>17</v>
      </c>
      <c r="C52" s="39">
        <f>+C30+365</f>
        <v>45200</v>
      </c>
      <c r="D52" s="39">
        <f t="shared" ref="D52:N52" si="44">+D30+365</f>
        <v>45231</v>
      </c>
      <c r="E52" s="39">
        <f t="shared" si="44"/>
        <v>45262</v>
      </c>
      <c r="F52" s="39">
        <f t="shared" si="44"/>
        <v>45293</v>
      </c>
      <c r="G52" s="39">
        <f t="shared" si="44"/>
        <v>45324</v>
      </c>
      <c r="H52" s="39">
        <f t="shared" si="44"/>
        <v>45355</v>
      </c>
      <c r="I52" s="39">
        <f t="shared" si="44"/>
        <v>45386</v>
      </c>
      <c r="J52" s="39">
        <f t="shared" si="44"/>
        <v>45417</v>
      </c>
      <c r="K52" s="39">
        <f t="shared" si="44"/>
        <v>45448</v>
      </c>
      <c r="L52" s="39">
        <f t="shared" si="44"/>
        <v>45479</v>
      </c>
      <c r="M52" s="39">
        <f t="shared" si="44"/>
        <v>45510</v>
      </c>
      <c r="N52" s="39">
        <f t="shared" si="44"/>
        <v>45541</v>
      </c>
      <c r="O52" s="3" t="s">
        <v>0</v>
      </c>
      <c r="P52"/>
    </row>
    <row r="53" spans="1:16" x14ac:dyDescent="0.25">
      <c r="A53" t="s">
        <v>30</v>
      </c>
      <c r="P53"/>
    </row>
    <row r="54" spans="1:16" x14ac:dyDescent="0.25">
      <c r="A54" s="1"/>
      <c r="B54" s="28" t="s">
        <v>19</v>
      </c>
      <c r="C54" s="5">
        <f>+C50*0.005</f>
        <v>66666.666666666672</v>
      </c>
      <c r="D54" s="5">
        <f t="shared" ref="D54:N54" si="45">+D50*0.005</f>
        <v>66666.666666666672</v>
      </c>
      <c r="E54" s="5">
        <f t="shared" si="45"/>
        <v>66666.666666666672</v>
      </c>
      <c r="F54" s="5">
        <f t="shared" si="45"/>
        <v>83333.333333333328</v>
      </c>
      <c r="G54" s="5">
        <f t="shared" si="45"/>
        <v>83333.333333333328</v>
      </c>
      <c r="H54" s="5">
        <f t="shared" si="45"/>
        <v>83333.333333333328</v>
      </c>
      <c r="I54" s="5">
        <f t="shared" si="45"/>
        <v>100000</v>
      </c>
      <c r="J54" s="5">
        <f t="shared" si="45"/>
        <v>100000</v>
      </c>
      <c r="K54" s="5">
        <f t="shared" si="45"/>
        <v>100000</v>
      </c>
      <c r="L54" s="5">
        <f t="shared" si="45"/>
        <v>125000</v>
      </c>
      <c r="M54" s="5">
        <f t="shared" si="45"/>
        <v>125000</v>
      </c>
      <c r="N54" s="5">
        <f t="shared" si="45"/>
        <v>125000</v>
      </c>
      <c r="O54" s="1">
        <f>SUM(C54:N54)</f>
        <v>1125000</v>
      </c>
      <c r="P54"/>
    </row>
    <row r="55" spans="1:16" x14ac:dyDescent="0.25">
      <c r="A55" s="1"/>
      <c r="B55" s="28" t="s">
        <v>20</v>
      </c>
      <c r="C55" s="5">
        <f>+C50*0.0225</f>
        <v>300000</v>
      </c>
      <c r="D55" s="5">
        <f t="shared" ref="D55:N55" si="46">+D50*0.0225</f>
        <v>300000</v>
      </c>
      <c r="E55" s="5">
        <f t="shared" si="46"/>
        <v>300000</v>
      </c>
      <c r="F55" s="5">
        <f t="shared" si="46"/>
        <v>375000</v>
      </c>
      <c r="G55" s="5">
        <f t="shared" si="46"/>
        <v>375000</v>
      </c>
      <c r="H55" s="5">
        <f t="shared" si="46"/>
        <v>375000</v>
      </c>
      <c r="I55" s="5">
        <f t="shared" si="46"/>
        <v>450000</v>
      </c>
      <c r="J55" s="5">
        <f t="shared" si="46"/>
        <v>450000</v>
      </c>
      <c r="K55" s="5">
        <f t="shared" si="46"/>
        <v>450000</v>
      </c>
      <c r="L55" s="5">
        <f t="shared" si="46"/>
        <v>562500</v>
      </c>
      <c r="M55" s="5">
        <f t="shared" si="46"/>
        <v>562500</v>
      </c>
      <c r="N55" s="5">
        <f t="shared" si="46"/>
        <v>562500</v>
      </c>
      <c r="O55" s="1">
        <f t="shared" ref="O55:O56" si="47">SUM(C55:N55)</f>
        <v>5062500</v>
      </c>
      <c r="P55"/>
    </row>
    <row r="56" spans="1:16" x14ac:dyDescent="0.25">
      <c r="A56" s="1"/>
      <c r="B56" s="28" t="s">
        <v>21</v>
      </c>
      <c r="C56" s="5">
        <f>+C50*0.005</f>
        <v>66666.666666666672</v>
      </c>
      <c r="D56" s="5">
        <f t="shared" ref="D56:E56" si="48">+D50*0.005</f>
        <v>66666.666666666672</v>
      </c>
      <c r="E56" s="5">
        <f t="shared" si="48"/>
        <v>66666.666666666672</v>
      </c>
      <c r="F56" s="5">
        <v>85000</v>
      </c>
      <c r="G56" s="5">
        <v>85000</v>
      </c>
      <c r="H56" s="5">
        <v>85000</v>
      </c>
      <c r="I56" s="5">
        <v>85000</v>
      </c>
      <c r="J56" s="5">
        <v>85000</v>
      </c>
      <c r="K56" s="5">
        <v>85000</v>
      </c>
      <c r="L56" s="5">
        <v>85000</v>
      </c>
      <c r="M56" s="5">
        <v>85000</v>
      </c>
      <c r="N56" s="5">
        <v>85000</v>
      </c>
      <c r="O56" s="1">
        <f t="shared" si="47"/>
        <v>965000</v>
      </c>
      <c r="P56"/>
    </row>
    <row r="57" spans="1:16" x14ac:dyDescent="0.25">
      <c r="A57" s="1"/>
      <c r="B57" s="28" t="s">
        <v>22</v>
      </c>
      <c r="C57" s="29">
        <f>+C64</f>
        <v>20000</v>
      </c>
      <c r="D57" s="29"/>
      <c r="E57" s="29"/>
      <c r="F57" s="29">
        <f>+F64</f>
        <v>20000</v>
      </c>
      <c r="G57" s="29">
        <f t="shared" ref="G57:N57" si="49">+G64</f>
        <v>20000</v>
      </c>
      <c r="H57" s="29">
        <f t="shared" si="49"/>
        <v>20000</v>
      </c>
      <c r="I57" s="29">
        <f t="shared" si="49"/>
        <v>20000</v>
      </c>
      <c r="J57" s="29">
        <f t="shared" si="49"/>
        <v>20000</v>
      </c>
      <c r="K57" s="29">
        <f t="shared" si="49"/>
        <v>20000</v>
      </c>
      <c r="L57" s="29">
        <f t="shared" si="49"/>
        <v>20000</v>
      </c>
      <c r="M57" s="29">
        <f t="shared" si="49"/>
        <v>20000</v>
      </c>
      <c r="N57" s="29">
        <f t="shared" si="49"/>
        <v>20000</v>
      </c>
      <c r="O57" s="30">
        <f>SUM(C57:N57)</f>
        <v>200000</v>
      </c>
      <c r="P57"/>
    </row>
    <row r="58" spans="1:16" x14ac:dyDescent="0.25">
      <c r="A58" s="1" t="s">
        <v>31</v>
      </c>
      <c r="B58" s="28"/>
      <c r="C58" s="5">
        <f t="shared" ref="C58:O58" si="50">SUM(C54:C57)</f>
        <v>453333.33333333337</v>
      </c>
      <c r="D58" s="5">
        <f t="shared" si="50"/>
        <v>433333.33333333337</v>
      </c>
      <c r="E58" s="5">
        <f t="shared" si="50"/>
        <v>433333.33333333337</v>
      </c>
      <c r="F58" s="5">
        <f t="shared" si="50"/>
        <v>563333.33333333326</v>
      </c>
      <c r="G58" s="5">
        <f t="shared" si="50"/>
        <v>563333.33333333326</v>
      </c>
      <c r="H58" s="5">
        <f t="shared" si="50"/>
        <v>563333.33333333326</v>
      </c>
      <c r="I58" s="5">
        <f t="shared" si="50"/>
        <v>655000</v>
      </c>
      <c r="J58" s="5">
        <f t="shared" si="50"/>
        <v>655000</v>
      </c>
      <c r="K58" s="5">
        <f t="shared" si="50"/>
        <v>655000</v>
      </c>
      <c r="L58" s="5">
        <f t="shared" si="50"/>
        <v>792500</v>
      </c>
      <c r="M58" s="5">
        <f t="shared" si="50"/>
        <v>792500</v>
      </c>
      <c r="N58" s="5">
        <f t="shared" si="50"/>
        <v>792500</v>
      </c>
      <c r="O58" s="5">
        <f t="shared" si="50"/>
        <v>7352500</v>
      </c>
      <c r="P58"/>
    </row>
    <row r="59" spans="1:16" x14ac:dyDescent="0.25">
      <c r="P59"/>
    </row>
    <row r="60" spans="1:16" x14ac:dyDescent="0.25">
      <c r="A60" t="s">
        <v>32</v>
      </c>
      <c r="P60"/>
    </row>
    <row r="61" spans="1:16" s="1" customFormat="1" x14ac:dyDescent="0.25">
      <c r="B61" t="s">
        <v>25</v>
      </c>
      <c r="C61" s="5">
        <f>2500*C49</f>
        <v>7500</v>
      </c>
      <c r="D61" s="5">
        <f t="shared" ref="D61:N61" si="51">2500*D49</f>
        <v>7500</v>
      </c>
      <c r="E61" s="5">
        <f t="shared" si="51"/>
        <v>7500</v>
      </c>
      <c r="F61" s="5">
        <f t="shared" si="51"/>
        <v>7500</v>
      </c>
      <c r="G61" s="5">
        <f t="shared" si="51"/>
        <v>7500</v>
      </c>
      <c r="H61" s="5">
        <f t="shared" si="51"/>
        <v>7500</v>
      </c>
      <c r="I61" s="5">
        <f t="shared" si="51"/>
        <v>7500</v>
      </c>
      <c r="J61" s="5">
        <f t="shared" si="51"/>
        <v>7500</v>
      </c>
      <c r="K61" s="5">
        <f t="shared" si="51"/>
        <v>7500</v>
      </c>
      <c r="L61" s="5">
        <f t="shared" si="51"/>
        <v>7500</v>
      </c>
      <c r="M61" s="5">
        <f t="shared" si="51"/>
        <v>7500</v>
      </c>
      <c r="N61" s="5">
        <f t="shared" si="51"/>
        <v>7500</v>
      </c>
      <c r="O61" s="1">
        <f t="shared" ref="O61" si="52">SUM(C61:N61)</f>
        <v>90000</v>
      </c>
      <c r="P61" s="12"/>
    </row>
    <row r="62" spans="1:16" x14ac:dyDescent="0.25">
      <c r="A62" s="1"/>
      <c r="B62" t="s">
        <v>26</v>
      </c>
      <c r="C62" s="5">
        <f t="shared" ref="C62:N62" si="53">+C50*0.02</f>
        <v>266666.66666666669</v>
      </c>
      <c r="D62" s="5">
        <f t="shared" si="53"/>
        <v>266666.66666666669</v>
      </c>
      <c r="E62" s="5">
        <f t="shared" si="53"/>
        <v>266666.66666666669</v>
      </c>
      <c r="F62" s="5">
        <f t="shared" si="53"/>
        <v>333333.33333333331</v>
      </c>
      <c r="G62" s="5">
        <f t="shared" si="53"/>
        <v>333333.33333333331</v>
      </c>
      <c r="H62" s="5">
        <f t="shared" si="53"/>
        <v>333333.33333333331</v>
      </c>
      <c r="I62" s="5">
        <f t="shared" si="53"/>
        <v>400000</v>
      </c>
      <c r="J62" s="5">
        <f t="shared" si="53"/>
        <v>400000</v>
      </c>
      <c r="K62" s="5">
        <f t="shared" si="53"/>
        <v>400000</v>
      </c>
      <c r="L62" s="5">
        <f t="shared" si="53"/>
        <v>500000</v>
      </c>
      <c r="M62" s="5">
        <f t="shared" si="53"/>
        <v>500000</v>
      </c>
      <c r="N62" s="5">
        <f t="shared" si="53"/>
        <v>500000</v>
      </c>
      <c r="O62" s="1">
        <f t="shared" ref="O62:O65" si="54">SUM(C62:N62)</f>
        <v>4500000</v>
      </c>
      <c r="P62"/>
    </row>
    <row r="63" spans="1:16" x14ac:dyDescent="0.25">
      <c r="A63" s="1"/>
      <c r="B63" t="s">
        <v>27</v>
      </c>
      <c r="C63" s="5">
        <f>45000*C49/3</f>
        <v>45000</v>
      </c>
      <c r="D63" s="5">
        <f t="shared" ref="D63:N63" si="55">45000*D49/3</f>
        <v>45000</v>
      </c>
      <c r="E63" s="5">
        <f t="shared" si="55"/>
        <v>45000</v>
      </c>
      <c r="F63" s="5">
        <f t="shared" si="55"/>
        <v>45000</v>
      </c>
      <c r="G63" s="5">
        <f t="shared" si="55"/>
        <v>45000</v>
      </c>
      <c r="H63" s="5">
        <f t="shared" si="55"/>
        <v>45000</v>
      </c>
      <c r="I63" s="5">
        <f t="shared" si="55"/>
        <v>45000</v>
      </c>
      <c r="J63" s="5">
        <f t="shared" si="55"/>
        <v>45000</v>
      </c>
      <c r="K63" s="5">
        <f t="shared" si="55"/>
        <v>45000</v>
      </c>
      <c r="L63" s="5">
        <f t="shared" si="55"/>
        <v>45000</v>
      </c>
      <c r="M63" s="5">
        <f t="shared" si="55"/>
        <v>45000</v>
      </c>
      <c r="N63" s="5">
        <f t="shared" si="55"/>
        <v>45000</v>
      </c>
      <c r="O63" s="1">
        <f t="shared" si="54"/>
        <v>540000</v>
      </c>
      <c r="P63"/>
    </row>
    <row r="64" spans="1:16" x14ac:dyDescent="0.25">
      <c r="A64" s="1"/>
      <c r="B64" t="s">
        <v>28</v>
      </c>
      <c r="C64" s="5">
        <f>20000*C49/3</f>
        <v>20000</v>
      </c>
      <c r="D64" s="5">
        <f t="shared" ref="D64:N64" si="56">20000*D49/3</f>
        <v>20000</v>
      </c>
      <c r="E64" s="5">
        <f t="shared" si="56"/>
        <v>20000</v>
      </c>
      <c r="F64" s="5">
        <f t="shared" si="56"/>
        <v>20000</v>
      </c>
      <c r="G64" s="5">
        <f t="shared" si="56"/>
        <v>20000</v>
      </c>
      <c r="H64" s="5">
        <f t="shared" si="56"/>
        <v>20000</v>
      </c>
      <c r="I64" s="5">
        <f t="shared" si="56"/>
        <v>20000</v>
      </c>
      <c r="J64" s="5">
        <f t="shared" si="56"/>
        <v>20000</v>
      </c>
      <c r="K64" s="5">
        <f t="shared" si="56"/>
        <v>20000</v>
      </c>
      <c r="L64" s="5">
        <f t="shared" si="56"/>
        <v>20000</v>
      </c>
      <c r="M64" s="5">
        <f t="shared" si="56"/>
        <v>20000</v>
      </c>
      <c r="N64" s="5">
        <f t="shared" si="56"/>
        <v>20000</v>
      </c>
      <c r="O64" s="1">
        <f t="shared" si="54"/>
        <v>240000</v>
      </c>
      <c r="P64"/>
    </row>
    <row r="65" spans="1:16" x14ac:dyDescent="0.25">
      <c r="A65" s="1" t="s">
        <v>33</v>
      </c>
      <c r="B65" t="s">
        <v>39</v>
      </c>
      <c r="C65" s="29">
        <f>40000*C49/3</f>
        <v>40000</v>
      </c>
      <c r="D65" s="29">
        <f t="shared" ref="D65:N65" si="57">40000*D49/3</f>
        <v>40000</v>
      </c>
      <c r="E65" s="29">
        <f t="shared" si="57"/>
        <v>40000</v>
      </c>
      <c r="F65" s="29">
        <f t="shared" si="57"/>
        <v>40000</v>
      </c>
      <c r="G65" s="29">
        <f t="shared" si="57"/>
        <v>40000</v>
      </c>
      <c r="H65" s="29">
        <f t="shared" si="57"/>
        <v>40000</v>
      </c>
      <c r="I65" s="29">
        <f t="shared" si="57"/>
        <v>40000</v>
      </c>
      <c r="J65" s="29">
        <f t="shared" si="57"/>
        <v>40000</v>
      </c>
      <c r="K65" s="29">
        <f t="shared" si="57"/>
        <v>40000</v>
      </c>
      <c r="L65" s="29">
        <f t="shared" si="57"/>
        <v>40000</v>
      </c>
      <c r="M65" s="29">
        <f t="shared" si="57"/>
        <v>40000</v>
      </c>
      <c r="N65" s="29">
        <f t="shared" si="57"/>
        <v>40000</v>
      </c>
      <c r="O65" s="30">
        <f t="shared" si="54"/>
        <v>480000</v>
      </c>
      <c r="P65"/>
    </row>
    <row r="66" spans="1:16" x14ac:dyDescent="0.25">
      <c r="B66" s="28" t="s">
        <v>29</v>
      </c>
      <c r="C66" s="17">
        <f t="shared" ref="C66:O66" si="58">SUM(C61:C65)</f>
        <v>379166.66666666669</v>
      </c>
      <c r="D66" s="17">
        <f t="shared" si="58"/>
        <v>379166.66666666669</v>
      </c>
      <c r="E66" s="17">
        <f t="shared" si="58"/>
        <v>379166.66666666669</v>
      </c>
      <c r="F66" s="17">
        <f t="shared" si="58"/>
        <v>445833.33333333331</v>
      </c>
      <c r="G66" s="17">
        <f t="shared" si="58"/>
        <v>445833.33333333331</v>
      </c>
      <c r="H66" s="17">
        <f t="shared" si="58"/>
        <v>445833.33333333331</v>
      </c>
      <c r="I66" s="17">
        <f t="shared" si="58"/>
        <v>512500</v>
      </c>
      <c r="J66" s="17">
        <f t="shared" si="58"/>
        <v>512500</v>
      </c>
      <c r="K66" s="17">
        <f t="shared" si="58"/>
        <v>512500</v>
      </c>
      <c r="L66" s="17">
        <f t="shared" si="58"/>
        <v>612500</v>
      </c>
      <c r="M66" s="17">
        <f t="shared" si="58"/>
        <v>612500</v>
      </c>
      <c r="N66" s="17">
        <f t="shared" si="58"/>
        <v>612500</v>
      </c>
      <c r="O66" s="17">
        <f t="shared" si="58"/>
        <v>5850000</v>
      </c>
      <c r="P66"/>
    </row>
    <row r="67" spans="1:16" x14ac:dyDescent="0.25">
      <c r="O67" s="1"/>
      <c r="P67"/>
    </row>
    <row r="68" spans="1:16" ht="15.75" thickBot="1" x14ac:dyDescent="0.3">
      <c r="A68" t="s">
        <v>42</v>
      </c>
      <c r="C68" s="7">
        <f t="shared" ref="C68:N68" si="59">+C58-C66</f>
        <v>74166.666666666686</v>
      </c>
      <c r="D68" s="7">
        <f t="shared" si="59"/>
        <v>54166.666666666686</v>
      </c>
      <c r="E68" s="7">
        <f t="shared" si="59"/>
        <v>54166.666666666686</v>
      </c>
      <c r="F68" s="7">
        <f t="shared" si="59"/>
        <v>117499.99999999994</v>
      </c>
      <c r="G68" s="7">
        <f t="shared" si="59"/>
        <v>117499.99999999994</v>
      </c>
      <c r="H68" s="7">
        <f t="shared" si="59"/>
        <v>117499.99999999994</v>
      </c>
      <c r="I68" s="7">
        <f t="shared" si="59"/>
        <v>142500</v>
      </c>
      <c r="J68" s="7">
        <f t="shared" si="59"/>
        <v>142500</v>
      </c>
      <c r="K68" s="7">
        <f t="shared" si="59"/>
        <v>142500</v>
      </c>
      <c r="L68" s="7">
        <f t="shared" si="59"/>
        <v>180000</v>
      </c>
      <c r="M68" s="7">
        <f t="shared" si="59"/>
        <v>180000</v>
      </c>
      <c r="N68" s="7">
        <f t="shared" si="59"/>
        <v>180000</v>
      </c>
      <c r="O68" s="18">
        <f t="shared" ref="O68" si="60">SUM(C68:N68)</f>
        <v>1502500</v>
      </c>
      <c r="P68"/>
    </row>
    <row r="69" spans="1:16" ht="15.75" thickTop="1" x14ac:dyDescent="0.25">
      <c r="B69" s="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6" ht="15.75" x14ac:dyDescent="0.25">
      <c r="A70" s="9" t="s">
        <v>13</v>
      </c>
      <c r="C70" s="32"/>
      <c r="E70" s="20"/>
      <c r="F70" s="32"/>
      <c r="G70" s="13"/>
      <c r="H70" s="20"/>
      <c r="I70" s="32"/>
      <c r="J70" s="17"/>
      <c r="K70" s="20"/>
      <c r="L70" s="32"/>
      <c r="M70" s="17"/>
      <c r="N70" s="20"/>
      <c r="O70" s="6"/>
    </row>
    <row r="71" spans="1:16" ht="15.75" x14ac:dyDescent="0.25">
      <c r="A71" s="23"/>
      <c r="B71" s="21" t="s">
        <v>15</v>
      </c>
      <c r="C71" s="22">
        <v>3</v>
      </c>
      <c r="D71" s="22">
        <v>3</v>
      </c>
      <c r="E71" s="22">
        <v>3</v>
      </c>
      <c r="F71" s="22">
        <v>3</v>
      </c>
      <c r="G71" s="22">
        <v>3</v>
      </c>
      <c r="H71" s="22">
        <v>3</v>
      </c>
      <c r="I71" s="22">
        <v>3</v>
      </c>
      <c r="J71" s="22">
        <v>3</v>
      </c>
      <c r="K71" s="22">
        <v>3</v>
      </c>
      <c r="L71" s="22">
        <v>3</v>
      </c>
      <c r="M71" s="22">
        <v>3</v>
      </c>
      <c r="N71" s="22">
        <v>3</v>
      </c>
      <c r="O71" s="24"/>
    </row>
    <row r="72" spans="1:16" ht="15.75" x14ac:dyDescent="0.25">
      <c r="A72" s="9"/>
      <c r="B72" s="26" t="s">
        <v>16</v>
      </c>
      <c r="C72" s="17">
        <f>+'Wholesaler Forecast'!B152</f>
        <v>29999999.999999996</v>
      </c>
      <c r="D72" s="17">
        <f>+'Wholesaler Forecast'!C152</f>
        <v>29999999.999999996</v>
      </c>
      <c r="E72" s="17">
        <f>+'Wholesaler Forecast'!D152</f>
        <v>29999999.999999996</v>
      </c>
      <c r="F72" s="17">
        <f>+'Wholesaler Forecast'!E152</f>
        <v>35000000</v>
      </c>
      <c r="G72" s="17">
        <f>+'Wholesaler Forecast'!F152</f>
        <v>35000000</v>
      </c>
      <c r="H72" s="17">
        <f>+'Wholesaler Forecast'!G152</f>
        <v>35000000</v>
      </c>
      <c r="I72" s="17">
        <f>+'Wholesaler Forecast'!H152</f>
        <v>40000000</v>
      </c>
      <c r="J72" s="17">
        <f>+'Wholesaler Forecast'!I152</f>
        <v>40000000</v>
      </c>
      <c r="K72" s="17">
        <f>+'Wholesaler Forecast'!J152</f>
        <v>40000000</v>
      </c>
      <c r="L72" s="17">
        <f>+'Wholesaler Forecast'!K152</f>
        <v>46666666.666666664</v>
      </c>
      <c r="M72" s="17">
        <f>+'Wholesaler Forecast'!L152</f>
        <v>46666666.666666664</v>
      </c>
      <c r="N72" s="17">
        <f>+'Wholesaler Forecast'!M152</f>
        <v>46666666.666666664</v>
      </c>
      <c r="O72" s="6">
        <f>SUM(C72:N72)</f>
        <v>455000000.00000006</v>
      </c>
    </row>
    <row r="74" spans="1:16" x14ac:dyDescent="0.25">
      <c r="A74" s="2"/>
      <c r="B74" s="26" t="s">
        <v>17</v>
      </c>
      <c r="C74" s="39">
        <f>+C52+370</f>
        <v>45570</v>
      </c>
      <c r="D74" s="39">
        <f t="shared" ref="D74:N74" si="61">+D52+370</f>
        <v>45601</v>
      </c>
      <c r="E74" s="39">
        <f t="shared" si="61"/>
        <v>45632</v>
      </c>
      <c r="F74" s="39">
        <f t="shared" si="61"/>
        <v>45663</v>
      </c>
      <c r="G74" s="39">
        <f t="shared" si="61"/>
        <v>45694</v>
      </c>
      <c r="H74" s="39">
        <f t="shared" si="61"/>
        <v>45725</v>
      </c>
      <c r="I74" s="39">
        <f t="shared" si="61"/>
        <v>45756</v>
      </c>
      <c r="J74" s="39">
        <f t="shared" si="61"/>
        <v>45787</v>
      </c>
      <c r="K74" s="39">
        <f t="shared" si="61"/>
        <v>45818</v>
      </c>
      <c r="L74" s="39">
        <f t="shared" si="61"/>
        <v>45849</v>
      </c>
      <c r="M74" s="39">
        <f t="shared" si="61"/>
        <v>45880</v>
      </c>
      <c r="N74" s="39">
        <f t="shared" si="61"/>
        <v>45911</v>
      </c>
      <c r="O74" s="3" t="s">
        <v>0</v>
      </c>
    </row>
    <row r="75" spans="1:16" x14ac:dyDescent="0.25">
      <c r="A75" t="s">
        <v>30</v>
      </c>
    </row>
    <row r="76" spans="1:16" x14ac:dyDescent="0.25">
      <c r="A76" s="1"/>
      <c r="B76" s="28" t="s">
        <v>19</v>
      </c>
      <c r="C76" s="5">
        <f>+C72*0.005</f>
        <v>149999.99999999997</v>
      </c>
      <c r="D76" s="5">
        <f t="shared" ref="D76:N76" si="62">+D72*0.005</f>
        <v>149999.99999999997</v>
      </c>
      <c r="E76" s="5">
        <f t="shared" si="62"/>
        <v>149999.99999999997</v>
      </c>
      <c r="F76" s="5">
        <f t="shared" si="62"/>
        <v>175000</v>
      </c>
      <c r="G76" s="5">
        <f t="shared" si="62"/>
        <v>175000</v>
      </c>
      <c r="H76" s="5">
        <f t="shared" si="62"/>
        <v>175000</v>
      </c>
      <c r="I76" s="5">
        <f t="shared" si="62"/>
        <v>200000</v>
      </c>
      <c r="J76" s="5">
        <f t="shared" si="62"/>
        <v>200000</v>
      </c>
      <c r="K76" s="5">
        <f t="shared" si="62"/>
        <v>200000</v>
      </c>
      <c r="L76" s="5">
        <f t="shared" si="62"/>
        <v>233333.33333333331</v>
      </c>
      <c r="M76" s="5">
        <f t="shared" si="62"/>
        <v>233333.33333333331</v>
      </c>
      <c r="N76" s="5">
        <f t="shared" si="62"/>
        <v>233333.33333333331</v>
      </c>
      <c r="O76" s="1">
        <f>SUM(C76:N76)</f>
        <v>2275000</v>
      </c>
    </row>
    <row r="77" spans="1:16" x14ac:dyDescent="0.25">
      <c r="A77" s="1"/>
      <c r="B77" s="28" t="s">
        <v>20</v>
      </c>
      <c r="C77" s="5">
        <f>+C72*0.0225</f>
        <v>674999.99999999988</v>
      </c>
      <c r="D77" s="5">
        <f t="shared" ref="D77:N77" si="63">+D72*0.0225</f>
        <v>674999.99999999988</v>
      </c>
      <c r="E77" s="5">
        <f t="shared" si="63"/>
        <v>674999.99999999988</v>
      </c>
      <c r="F77" s="5">
        <f t="shared" si="63"/>
        <v>787500</v>
      </c>
      <c r="G77" s="5">
        <f t="shared" si="63"/>
        <v>787500</v>
      </c>
      <c r="H77" s="5">
        <f t="shared" si="63"/>
        <v>787500</v>
      </c>
      <c r="I77" s="5">
        <f t="shared" si="63"/>
        <v>900000</v>
      </c>
      <c r="J77" s="5">
        <f t="shared" si="63"/>
        <v>900000</v>
      </c>
      <c r="K77" s="5">
        <f t="shared" si="63"/>
        <v>900000</v>
      </c>
      <c r="L77" s="5">
        <f t="shared" si="63"/>
        <v>1050000</v>
      </c>
      <c r="M77" s="5">
        <f t="shared" si="63"/>
        <v>1050000</v>
      </c>
      <c r="N77" s="5">
        <f t="shared" si="63"/>
        <v>1050000</v>
      </c>
      <c r="O77" s="1">
        <f t="shared" ref="O77:O78" si="64">SUM(C77:N77)</f>
        <v>10237500</v>
      </c>
    </row>
    <row r="78" spans="1:16" x14ac:dyDescent="0.25">
      <c r="A78" s="1"/>
      <c r="B78" s="28" t="s">
        <v>21</v>
      </c>
      <c r="C78" s="5">
        <v>85000</v>
      </c>
      <c r="D78" s="5">
        <v>85000</v>
      </c>
      <c r="E78" s="5">
        <v>85000</v>
      </c>
      <c r="F78" s="5">
        <v>85000</v>
      </c>
      <c r="G78" s="5">
        <v>85000</v>
      </c>
      <c r="H78" s="5">
        <v>85000</v>
      </c>
      <c r="I78" s="5">
        <v>85000</v>
      </c>
      <c r="J78" s="5">
        <v>85000</v>
      </c>
      <c r="K78" s="5">
        <v>85000</v>
      </c>
      <c r="L78" s="5">
        <v>85000</v>
      </c>
      <c r="M78" s="5">
        <v>85000</v>
      </c>
      <c r="N78" s="5">
        <v>85000</v>
      </c>
      <c r="O78" s="1">
        <f t="shared" si="64"/>
        <v>1020000</v>
      </c>
    </row>
    <row r="79" spans="1:16" x14ac:dyDescent="0.25">
      <c r="A79" s="1"/>
      <c r="B79" s="28" t="s">
        <v>22</v>
      </c>
      <c r="C79" s="29">
        <f>+C86</f>
        <v>20000</v>
      </c>
      <c r="D79" s="29">
        <f t="shared" ref="D79:E79" si="65">+D86</f>
        <v>20000</v>
      </c>
      <c r="E79" s="29">
        <f t="shared" si="65"/>
        <v>20000</v>
      </c>
      <c r="F79" s="29">
        <f t="shared" ref="F79:N79" si="66">+F86</f>
        <v>20000</v>
      </c>
      <c r="G79" s="29">
        <f t="shared" si="66"/>
        <v>20000</v>
      </c>
      <c r="H79" s="29">
        <f t="shared" si="66"/>
        <v>20000</v>
      </c>
      <c r="I79" s="29">
        <f t="shared" si="66"/>
        <v>20000</v>
      </c>
      <c r="J79" s="29">
        <f t="shared" si="66"/>
        <v>20000</v>
      </c>
      <c r="K79" s="29">
        <f t="shared" si="66"/>
        <v>20000</v>
      </c>
      <c r="L79" s="29">
        <f t="shared" si="66"/>
        <v>20000</v>
      </c>
      <c r="M79" s="29">
        <f t="shared" si="66"/>
        <v>20000</v>
      </c>
      <c r="N79" s="29">
        <f t="shared" si="66"/>
        <v>20000</v>
      </c>
      <c r="O79" s="30">
        <f>SUM(C79:N79)</f>
        <v>240000</v>
      </c>
    </row>
    <row r="80" spans="1:16" x14ac:dyDescent="0.25">
      <c r="A80" s="1" t="s">
        <v>31</v>
      </c>
      <c r="B80" s="28"/>
      <c r="C80" s="5">
        <f t="shared" ref="C80:O80" si="67">SUM(C76:C79)</f>
        <v>929999.99999999988</v>
      </c>
      <c r="D80" s="5">
        <f t="shared" si="67"/>
        <v>929999.99999999988</v>
      </c>
      <c r="E80" s="5">
        <f t="shared" si="67"/>
        <v>929999.99999999988</v>
      </c>
      <c r="F80" s="5">
        <f t="shared" si="67"/>
        <v>1067500</v>
      </c>
      <c r="G80" s="5">
        <f t="shared" si="67"/>
        <v>1067500</v>
      </c>
      <c r="H80" s="5">
        <f t="shared" si="67"/>
        <v>1067500</v>
      </c>
      <c r="I80" s="5">
        <f t="shared" si="67"/>
        <v>1205000</v>
      </c>
      <c r="J80" s="5">
        <f t="shared" si="67"/>
        <v>1205000</v>
      </c>
      <c r="K80" s="5">
        <f t="shared" si="67"/>
        <v>1205000</v>
      </c>
      <c r="L80" s="5">
        <f t="shared" si="67"/>
        <v>1388333.3333333333</v>
      </c>
      <c r="M80" s="5">
        <f t="shared" si="67"/>
        <v>1388333.3333333333</v>
      </c>
      <c r="N80" s="5">
        <f t="shared" si="67"/>
        <v>1388333.3333333333</v>
      </c>
      <c r="O80" s="5">
        <f t="shared" si="67"/>
        <v>13772500</v>
      </c>
    </row>
    <row r="82" spans="1:16" x14ac:dyDescent="0.25">
      <c r="A82" t="s">
        <v>32</v>
      </c>
    </row>
    <row r="83" spans="1:16" x14ac:dyDescent="0.25">
      <c r="A83" s="1"/>
      <c r="B83" t="s">
        <v>25</v>
      </c>
      <c r="C83" s="5">
        <f>2500*C71</f>
        <v>7500</v>
      </c>
      <c r="D83" s="5">
        <f t="shared" ref="D83:N83" si="68">2500*D71</f>
        <v>7500</v>
      </c>
      <c r="E83" s="5">
        <f t="shared" si="68"/>
        <v>7500</v>
      </c>
      <c r="F83" s="5">
        <f t="shared" si="68"/>
        <v>7500</v>
      </c>
      <c r="G83" s="5">
        <f t="shared" si="68"/>
        <v>7500</v>
      </c>
      <c r="H83" s="5">
        <f t="shared" si="68"/>
        <v>7500</v>
      </c>
      <c r="I83" s="5">
        <f t="shared" si="68"/>
        <v>7500</v>
      </c>
      <c r="J83" s="5">
        <f t="shared" si="68"/>
        <v>7500</v>
      </c>
      <c r="K83" s="5">
        <f t="shared" si="68"/>
        <v>7500</v>
      </c>
      <c r="L83" s="5">
        <f t="shared" si="68"/>
        <v>7500</v>
      </c>
      <c r="M83" s="5">
        <f t="shared" si="68"/>
        <v>7500</v>
      </c>
      <c r="N83" s="5">
        <f t="shared" si="68"/>
        <v>7500</v>
      </c>
      <c r="O83" s="1">
        <f t="shared" ref="O83:O85" si="69">SUM(C83:N83)</f>
        <v>90000</v>
      </c>
    </row>
    <row r="84" spans="1:16" x14ac:dyDescent="0.25">
      <c r="A84" s="1"/>
      <c r="B84" t="s">
        <v>26</v>
      </c>
      <c r="C84" s="5">
        <f t="shared" ref="C84:N84" si="70">+C72*0.02</f>
        <v>599999.99999999988</v>
      </c>
      <c r="D84" s="5">
        <f t="shared" si="70"/>
        <v>599999.99999999988</v>
      </c>
      <c r="E84" s="5">
        <f t="shared" si="70"/>
        <v>599999.99999999988</v>
      </c>
      <c r="F84" s="5">
        <f t="shared" si="70"/>
        <v>700000</v>
      </c>
      <c r="G84" s="5">
        <f t="shared" si="70"/>
        <v>700000</v>
      </c>
      <c r="H84" s="5">
        <f t="shared" si="70"/>
        <v>700000</v>
      </c>
      <c r="I84" s="5">
        <f t="shared" si="70"/>
        <v>800000</v>
      </c>
      <c r="J84" s="5">
        <f t="shared" si="70"/>
        <v>800000</v>
      </c>
      <c r="K84" s="5">
        <f t="shared" si="70"/>
        <v>800000</v>
      </c>
      <c r="L84" s="5">
        <f t="shared" si="70"/>
        <v>933333.33333333326</v>
      </c>
      <c r="M84" s="5">
        <f t="shared" si="70"/>
        <v>933333.33333333326</v>
      </c>
      <c r="N84" s="5">
        <f t="shared" si="70"/>
        <v>933333.33333333326</v>
      </c>
      <c r="O84" s="1">
        <f t="shared" si="69"/>
        <v>9100000</v>
      </c>
    </row>
    <row r="85" spans="1:16" x14ac:dyDescent="0.25">
      <c r="A85" s="1"/>
      <c r="B85" t="s">
        <v>27</v>
      </c>
      <c r="C85" s="5">
        <f>+C71*45000/3</f>
        <v>45000</v>
      </c>
      <c r="D85" s="5">
        <f t="shared" ref="D85:N85" si="71">+D71*45000/3</f>
        <v>45000</v>
      </c>
      <c r="E85" s="5">
        <f t="shared" si="71"/>
        <v>45000</v>
      </c>
      <c r="F85" s="5">
        <f t="shared" si="71"/>
        <v>45000</v>
      </c>
      <c r="G85" s="5">
        <f t="shared" si="71"/>
        <v>45000</v>
      </c>
      <c r="H85" s="5">
        <f t="shared" si="71"/>
        <v>45000</v>
      </c>
      <c r="I85" s="5">
        <f t="shared" si="71"/>
        <v>45000</v>
      </c>
      <c r="J85" s="5">
        <f t="shared" si="71"/>
        <v>45000</v>
      </c>
      <c r="K85" s="5">
        <f t="shared" si="71"/>
        <v>45000</v>
      </c>
      <c r="L85" s="5">
        <f t="shared" si="71"/>
        <v>45000</v>
      </c>
      <c r="M85" s="5">
        <f t="shared" si="71"/>
        <v>45000</v>
      </c>
      <c r="N85" s="5">
        <f t="shared" si="71"/>
        <v>45000</v>
      </c>
      <c r="O85" s="1">
        <f t="shared" si="69"/>
        <v>540000</v>
      </c>
      <c r="P85"/>
    </row>
    <row r="86" spans="1:16" x14ac:dyDescent="0.25">
      <c r="A86" s="1"/>
      <c r="B86" t="s">
        <v>28</v>
      </c>
      <c r="C86" s="5">
        <f>20000*C71/3</f>
        <v>20000</v>
      </c>
      <c r="D86" s="5">
        <f t="shared" ref="D86:N86" si="72">20000*D71/3</f>
        <v>20000</v>
      </c>
      <c r="E86" s="5">
        <f t="shared" si="72"/>
        <v>20000</v>
      </c>
      <c r="F86" s="5">
        <f t="shared" si="72"/>
        <v>20000</v>
      </c>
      <c r="G86" s="5">
        <f t="shared" si="72"/>
        <v>20000</v>
      </c>
      <c r="H86" s="5">
        <f t="shared" si="72"/>
        <v>20000</v>
      </c>
      <c r="I86" s="5">
        <f t="shared" si="72"/>
        <v>20000</v>
      </c>
      <c r="J86" s="5">
        <f t="shared" si="72"/>
        <v>20000</v>
      </c>
      <c r="K86" s="5">
        <f t="shared" si="72"/>
        <v>20000</v>
      </c>
      <c r="L86" s="5">
        <f t="shared" si="72"/>
        <v>20000</v>
      </c>
      <c r="M86" s="5">
        <f t="shared" si="72"/>
        <v>20000</v>
      </c>
      <c r="N86" s="5">
        <f t="shared" si="72"/>
        <v>20000</v>
      </c>
      <c r="O86" s="1">
        <f t="shared" ref="O86:O87" si="73">SUM(C86:N86)</f>
        <v>240000</v>
      </c>
    </row>
    <row r="87" spans="1:16" x14ac:dyDescent="0.25">
      <c r="A87" s="1"/>
      <c r="B87" t="s">
        <v>39</v>
      </c>
      <c r="C87" s="29">
        <f>40000*C71/3</f>
        <v>40000</v>
      </c>
      <c r="D87" s="29">
        <f t="shared" ref="D87:N87" si="74">40000*D71/3</f>
        <v>40000</v>
      </c>
      <c r="E87" s="29">
        <f t="shared" si="74"/>
        <v>40000</v>
      </c>
      <c r="F87" s="29">
        <f t="shared" si="74"/>
        <v>40000</v>
      </c>
      <c r="G87" s="29">
        <f t="shared" si="74"/>
        <v>40000</v>
      </c>
      <c r="H87" s="29">
        <f t="shared" si="74"/>
        <v>40000</v>
      </c>
      <c r="I87" s="29">
        <f t="shared" si="74"/>
        <v>40000</v>
      </c>
      <c r="J87" s="29">
        <f t="shared" si="74"/>
        <v>40000</v>
      </c>
      <c r="K87" s="29">
        <f t="shared" si="74"/>
        <v>40000</v>
      </c>
      <c r="L87" s="29">
        <f t="shared" si="74"/>
        <v>40000</v>
      </c>
      <c r="M87" s="29">
        <f t="shared" si="74"/>
        <v>40000</v>
      </c>
      <c r="N87" s="29">
        <f t="shared" si="74"/>
        <v>40000</v>
      </c>
      <c r="O87" s="30">
        <f t="shared" si="73"/>
        <v>480000</v>
      </c>
    </row>
    <row r="88" spans="1:16" x14ac:dyDescent="0.25">
      <c r="B88" s="28" t="s">
        <v>29</v>
      </c>
      <c r="C88" s="17">
        <f t="shared" ref="C88:O88" si="75">SUM(C83:C87)</f>
        <v>712499.99999999988</v>
      </c>
      <c r="D88" s="17">
        <f t="shared" si="75"/>
        <v>712499.99999999988</v>
      </c>
      <c r="E88" s="17">
        <f t="shared" si="75"/>
        <v>712499.99999999988</v>
      </c>
      <c r="F88" s="17">
        <f t="shared" si="75"/>
        <v>812500</v>
      </c>
      <c r="G88" s="17">
        <f t="shared" si="75"/>
        <v>812500</v>
      </c>
      <c r="H88" s="17">
        <f t="shared" si="75"/>
        <v>812500</v>
      </c>
      <c r="I88" s="17">
        <f t="shared" si="75"/>
        <v>912500</v>
      </c>
      <c r="J88" s="17">
        <f t="shared" si="75"/>
        <v>912500</v>
      </c>
      <c r="K88" s="17">
        <f t="shared" si="75"/>
        <v>912500</v>
      </c>
      <c r="L88" s="17">
        <f t="shared" si="75"/>
        <v>1045833.3333333333</v>
      </c>
      <c r="M88" s="17">
        <f t="shared" si="75"/>
        <v>1045833.3333333333</v>
      </c>
      <c r="N88" s="17">
        <f t="shared" si="75"/>
        <v>1045833.3333333333</v>
      </c>
      <c r="O88" s="17">
        <f t="shared" si="75"/>
        <v>10450000</v>
      </c>
    </row>
    <row r="89" spans="1:16" x14ac:dyDescent="0.25">
      <c r="O89" s="1"/>
    </row>
    <row r="90" spans="1:16" ht="15.75" thickBot="1" x14ac:dyDescent="0.3">
      <c r="A90" t="s">
        <v>42</v>
      </c>
      <c r="C90" s="7">
        <f t="shared" ref="C90:N90" si="76">+C80-C88</f>
        <v>217500</v>
      </c>
      <c r="D90" s="7">
        <f t="shared" si="76"/>
        <v>217500</v>
      </c>
      <c r="E90" s="7">
        <f t="shared" si="76"/>
        <v>217500</v>
      </c>
      <c r="F90" s="7">
        <f t="shared" si="76"/>
        <v>255000</v>
      </c>
      <c r="G90" s="7">
        <f t="shared" si="76"/>
        <v>255000</v>
      </c>
      <c r="H90" s="7">
        <f t="shared" si="76"/>
        <v>255000</v>
      </c>
      <c r="I90" s="7">
        <f t="shared" si="76"/>
        <v>292500</v>
      </c>
      <c r="J90" s="7">
        <f t="shared" si="76"/>
        <v>292500</v>
      </c>
      <c r="K90" s="7">
        <f t="shared" si="76"/>
        <v>292500</v>
      </c>
      <c r="L90" s="7">
        <f t="shared" si="76"/>
        <v>342500</v>
      </c>
      <c r="M90" s="7">
        <f t="shared" si="76"/>
        <v>342500</v>
      </c>
      <c r="N90" s="7">
        <f t="shared" si="76"/>
        <v>342500</v>
      </c>
      <c r="O90" s="18">
        <f t="shared" ref="O90" si="77">SUM(C90:N90)</f>
        <v>3322500</v>
      </c>
    </row>
    <row r="91" spans="1:16" ht="15.75" thickTop="1" x14ac:dyDescent="0.25"/>
    <row r="92" spans="1:16" ht="15.75" x14ac:dyDescent="0.25">
      <c r="A92" s="9" t="s">
        <v>14</v>
      </c>
      <c r="C92" s="32"/>
      <c r="E92" s="20"/>
      <c r="F92" s="32"/>
      <c r="G92" s="13"/>
      <c r="H92" s="20"/>
      <c r="I92" s="32"/>
      <c r="J92" s="17"/>
      <c r="K92" s="20"/>
      <c r="L92" s="32"/>
      <c r="M92" s="17"/>
      <c r="N92" s="20"/>
      <c r="O92" s="6"/>
    </row>
    <row r="93" spans="1:16" ht="15.75" x14ac:dyDescent="0.25">
      <c r="A93" s="23"/>
      <c r="B93" s="21" t="s">
        <v>15</v>
      </c>
      <c r="C93" s="22">
        <v>3</v>
      </c>
      <c r="D93" s="22">
        <v>3</v>
      </c>
      <c r="E93" s="22">
        <v>3</v>
      </c>
      <c r="F93" s="22">
        <v>3</v>
      </c>
      <c r="G93" s="22">
        <v>3</v>
      </c>
      <c r="H93" s="22">
        <v>3</v>
      </c>
      <c r="I93" s="22">
        <v>3</v>
      </c>
      <c r="J93" s="22">
        <v>3</v>
      </c>
      <c r="K93" s="22">
        <v>3</v>
      </c>
      <c r="L93" s="22">
        <v>3</v>
      </c>
      <c r="M93" s="22">
        <v>3</v>
      </c>
      <c r="N93" s="22">
        <v>3</v>
      </c>
      <c r="O93" s="24"/>
    </row>
    <row r="94" spans="1:16" ht="15.75" x14ac:dyDescent="0.25">
      <c r="A94" s="9"/>
      <c r="B94" s="26" t="s">
        <v>16</v>
      </c>
      <c r="C94" s="17">
        <f>+'Wholesaler Forecast'!B168</f>
        <v>53333333.333333336</v>
      </c>
      <c r="D94" s="17">
        <f>+'Wholesaler Forecast'!C168</f>
        <v>53333333.333333336</v>
      </c>
      <c r="E94" s="17">
        <f>+'Wholesaler Forecast'!D168</f>
        <v>53333333.333333336</v>
      </c>
      <c r="F94" s="17">
        <f>+'Wholesaler Forecast'!E168</f>
        <v>60000000</v>
      </c>
      <c r="G94" s="17">
        <f>+'Wholesaler Forecast'!F168</f>
        <v>60000000</v>
      </c>
      <c r="H94" s="17">
        <f>+'Wholesaler Forecast'!G168</f>
        <v>60000000</v>
      </c>
      <c r="I94" s="17">
        <f>+'Wholesaler Forecast'!H168</f>
        <v>66666666.666666664</v>
      </c>
      <c r="J94" s="17">
        <f>+'Wholesaler Forecast'!I168</f>
        <v>66666666.666666664</v>
      </c>
      <c r="K94" s="17">
        <f>+'Wholesaler Forecast'!J168</f>
        <v>66666666.666666664</v>
      </c>
      <c r="L94" s="17">
        <f>+'Wholesaler Forecast'!K168</f>
        <v>75000000.000000015</v>
      </c>
      <c r="M94" s="17">
        <f>+'Wholesaler Forecast'!L168</f>
        <v>75000000.000000015</v>
      </c>
      <c r="N94" s="17">
        <f>+'Wholesaler Forecast'!M168</f>
        <v>75000000.000000015</v>
      </c>
      <c r="O94" s="6">
        <f>SUM(C94:N94)</f>
        <v>765000000</v>
      </c>
    </row>
    <row r="96" spans="1:16" x14ac:dyDescent="0.25">
      <c r="A96" s="2"/>
      <c r="B96" s="26" t="s">
        <v>17</v>
      </c>
      <c r="C96" s="39">
        <f>+C74+365</f>
        <v>45935</v>
      </c>
      <c r="D96" s="39">
        <f t="shared" ref="D96:N96" si="78">+D74+365</f>
        <v>45966</v>
      </c>
      <c r="E96" s="39">
        <f t="shared" si="78"/>
        <v>45997</v>
      </c>
      <c r="F96" s="39">
        <f t="shared" si="78"/>
        <v>46028</v>
      </c>
      <c r="G96" s="39">
        <f t="shared" si="78"/>
        <v>46059</v>
      </c>
      <c r="H96" s="39">
        <f t="shared" si="78"/>
        <v>46090</v>
      </c>
      <c r="I96" s="39">
        <f t="shared" si="78"/>
        <v>46121</v>
      </c>
      <c r="J96" s="39">
        <f t="shared" si="78"/>
        <v>46152</v>
      </c>
      <c r="K96" s="39">
        <f t="shared" si="78"/>
        <v>46183</v>
      </c>
      <c r="L96" s="39">
        <f t="shared" si="78"/>
        <v>46214</v>
      </c>
      <c r="M96" s="39">
        <f t="shared" si="78"/>
        <v>46245</v>
      </c>
      <c r="N96" s="39">
        <f t="shared" si="78"/>
        <v>46276</v>
      </c>
      <c r="O96" s="3" t="s">
        <v>0</v>
      </c>
    </row>
    <row r="97" spans="1:15" x14ac:dyDescent="0.25">
      <c r="A97" t="s">
        <v>30</v>
      </c>
    </row>
    <row r="98" spans="1:15" x14ac:dyDescent="0.25">
      <c r="A98" s="1"/>
      <c r="B98" s="28" t="s">
        <v>19</v>
      </c>
      <c r="C98" s="5">
        <f>+C94*0.005</f>
        <v>266666.66666666669</v>
      </c>
      <c r="D98" s="5">
        <f t="shared" ref="D98:N98" si="79">+D94*0.005</f>
        <v>266666.66666666669</v>
      </c>
      <c r="E98" s="5">
        <f t="shared" si="79"/>
        <v>266666.66666666669</v>
      </c>
      <c r="F98" s="5">
        <f t="shared" si="79"/>
        <v>300000</v>
      </c>
      <c r="G98" s="5">
        <f t="shared" si="79"/>
        <v>300000</v>
      </c>
      <c r="H98" s="5">
        <f t="shared" si="79"/>
        <v>300000</v>
      </c>
      <c r="I98" s="5">
        <f t="shared" si="79"/>
        <v>333333.33333333331</v>
      </c>
      <c r="J98" s="5">
        <f t="shared" si="79"/>
        <v>333333.33333333331</v>
      </c>
      <c r="K98" s="5">
        <f t="shared" si="79"/>
        <v>333333.33333333331</v>
      </c>
      <c r="L98" s="5">
        <f t="shared" si="79"/>
        <v>375000.00000000006</v>
      </c>
      <c r="M98" s="5">
        <f t="shared" si="79"/>
        <v>375000.00000000006</v>
      </c>
      <c r="N98" s="5">
        <f t="shared" si="79"/>
        <v>375000.00000000006</v>
      </c>
      <c r="O98" s="1">
        <f>SUM(C98:N98)</f>
        <v>3825000</v>
      </c>
    </row>
    <row r="99" spans="1:15" x14ac:dyDescent="0.25">
      <c r="A99" s="1"/>
      <c r="B99" s="28" t="s">
        <v>20</v>
      </c>
      <c r="C99" s="5">
        <f>+C94*0.0225</f>
        <v>1200000</v>
      </c>
      <c r="D99" s="5">
        <f t="shared" ref="D99:N99" si="80">+D94*0.0225</f>
        <v>1200000</v>
      </c>
      <c r="E99" s="5">
        <f t="shared" si="80"/>
        <v>1200000</v>
      </c>
      <c r="F99" s="5">
        <f t="shared" si="80"/>
        <v>1350000</v>
      </c>
      <c r="G99" s="5">
        <f t="shared" si="80"/>
        <v>1350000</v>
      </c>
      <c r="H99" s="5">
        <f t="shared" si="80"/>
        <v>1350000</v>
      </c>
      <c r="I99" s="5">
        <f t="shared" si="80"/>
        <v>1500000</v>
      </c>
      <c r="J99" s="5">
        <f t="shared" si="80"/>
        <v>1500000</v>
      </c>
      <c r="K99" s="5">
        <f t="shared" si="80"/>
        <v>1500000</v>
      </c>
      <c r="L99" s="5">
        <f t="shared" si="80"/>
        <v>1687500.0000000002</v>
      </c>
      <c r="M99" s="5">
        <f t="shared" si="80"/>
        <v>1687500.0000000002</v>
      </c>
      <c r="N99" s="5">
        <f t="shared" si="80"/>
        <v>1687500.0000000002</v>
      </c>
      <c r="O99" s="1">
        <f t="shared" ref="O99:O100" si="81">SUM(C99:N99)</f>
        <v>17212500</v>
      </c>
    </row>
    <row r="100" spans="1:15" x14ac:dyDescent="0.25">
      <c r="A100" s="1"/>
      <c r="B100" s="28" t="s">
        <v>21</v>
      </c>
      <c r="C100" s="5">
        <v>85000</v>
      </c>
      <c r="D100" s="5">
        <v>85000</v>
      </c>
      <c r="E100" s="5">
        <v>85000</v>
      </c>
      <c r="F100" s="5">
        <v>85000</v>
      </c>
      <c r="G100" s="5">
        <v>85000</v>
      </c>
      <c r="H100" s="5">
        <v>85000</v>
      </c>
      <c r="I100" s="5">
        <v>85000</v>
      </c>
      <c r="J100" s="5">
        <v>85000</v>
      </c>
      <c r="K100" s="5">
        <v>85000</v>
      </c>
      <c r="L100" s="5">
        <v>85000</v>
      </c>
      <c r="M100" s="5">
        <v>85000</v>
      </c>
      <c r="N100" s="5">
        <v>85000</v>
      </c>
      <c r="O100" s="1">
        <f t="shared" si="81"/>
        <v>1020000</v>
      </c>
    </row>
    <row r="101" spans="1:15" x14ac:dyDescent="0.25">
      <c r="A101" s="1"/>
      <c r="B101" s="28" t="s">
        <v>22</v>
      </c>
      <c r="C101" s="29">
        <f>+C108</f>
        <v>20000</v>
      </c>
      <c r="D101" s="29">
        <f>+D108</f>
        <v>20000</v>
      </c>
      <c r="E101" s="29">
        <f>+E108</f>
        <v>20000</v>
      </c>
      <c r="F101" s="29">
        <f>+F108</f>
        <v>20000</v>
      </c>
      <c r="G101" s="29">
        <f t="shared" ref="G101:N101" si="82">+G108</f>
        <v>20000</v>
      </c>
      <c r="H101" s="29">
        <f t="shared" si="82"/>
        <v>20000</v>
      </c>
      <c r="I101" s="29">
        <f t="shared" si="82"/>
        <v>20000</v>
      </c>
      <c r="J101" s="29">
        <f t="shared" si="82"/>
        <v>20000</v>
      </c>
      <c r="K101" s="29">
        <f t="shared" si="82"/>
        <v>20000</v>
      </c>
      <c r="L101" s="29">
        <f t="shared" si="82"/>
        <v>20000</v>
      </c>
      <c r="M101" s="29">
        <f t="shared" si="82"/>
        <v>20000</v>
      </c>
      <c r="N101" s="29">
        <f t="shared" si="82"/>
        <v>20000</v>
      </c>
      <c r="O101" s="30">
        <f>SUM(C101:N101)</f>
        <v>240000</v>
      </c>
    </row>
    <row r="102" spans="1:15" x14ac:dyDescent="0.25">
      <c r="A102" s="1" t="s">
        <v>31</v>
      </c>
      <c r="B102" s="28"/>
      <c r="C102" s="5">
        <f t="shared" ref="C102:O102" si="83">SUM(C98:C101)</f>
        <v>1571666.6666666667</v>
      </c>
      <c r="D102" s="5">
        <f t="shared" si="83"/>
        <v>1571666.6666666667</v>
      </c>
      <c r="E102" s="5">
        <f t="shared" si="83"/>
        <v>1571666.6666666667</v>
      </c>
      <c r="F102" s="5">
        <f t="shared" si="83"/>
        <v>1755000</v>
      </c>
      <c r="G102" s="5">
        <f t="shared" si="83"/>
        <v>1755000</v>
      </c>
      <c r="H102" s="5">
        <f t="shared" si="83"/>
        <v>1755000</v>
      </c>
      <c r="I102" s="5">
        <f t="shared" si="83"/>
        <v>1938333.3333333333</v>
      </c>
      <c r="J102" s="5">
        <f t="shared" si="83"/>
        <v>1938333.3333333333</v>
      </c>
      <c r="K102" s="5">
        <f t="shared" si="83"/>
        <v>1938333.3333333333</v>
      </c>
      <c r="L102" s="5">
        <f t="shared" si="83"/>
        <v>2167500</v>
      </c>
      <c r="M102" s="5">
        <f t="shared" si="83"/>
        <v>2167500</v>
      </c>
      <c r="N102" s="5">
        <f t="shared" si="83"/>
        <v>2167500</v>
      </c>
      <c r="O102" s="5">
        <f t="shared" si="83"/>
        <v>22297500</v>
      </c>
    </row>
    <row r="104" spans="1:15" x14ac:dyDescent="0.25">
      <c r="A104" t="s">
        <v>32</v>
      </c>
    </row>
    <row r="105" spans="1:15" x14ac:dyDescent="0.25">
      <c r="A105" s="1"/>
      <c r="B105" t="s">
        <v>25</v>
      </c>
      <c r="C105" s="5">
        <f>2500*C93</f>
        <v>7500</v>
      </c>
      <c r="D105" s="5">
        <f t="shared" ref="D105:N105" si="84">2500*D93</f>
        <v>7500</v>
      </c>
      <c r="E105" s="5">
        <f t="shared" si="84"/>
        <v>7500</v>
      </c>
      <c r="F105" s="5">
        <f t="shared" si="84"/>
        <v>7500</v>
      </c>
      <c r="G105" s="5">
        <f t="shared" si="84"/>
        <v>7500</v>
      </c>
      <c r="H105" s="5">
        <f t="shared" si="84"/>
        <v>7500</v>
      </c>
      <c r="I105" s="5">
        <f t="shared" si="84"/>
        <v>7500</v>
      </c>
      <c r="J105" s="5">
        <f t="shared" si="84"/>
        <v>7500</v>
      </c>
      <c r="K105" s="5">
        <f t="shared" si="84"/>
        <v>7500</v>
      </c>
      <c r="L105" s="5">
        <f t="shared" si="84"/>
        <v>7500</v>
      </c>
      <c r="M105" s="5">
        <f t="shared" si="84"/>
        <v>7500</v>
      </c>
      <c r="N105" s="5">
        <f t="shared" si="84"/>
        <v>7500</v>
      </c>
      <c r="O105" s="1">
        <f>SUM(C105:N105)</f>
        <v>90000</v>
      </c>
    </row>
    <row r="106" spans="1:15" x14ac:dyDescent="0.25">
      <c r="A106" s="1"/>
      <c r="B106" t="s">
        <v>26</v>
      </c>
      <c r="C106" s="5">
        <f t="shared" ref="C106:N106" si="85">+C94*0.02</f>
        <v>1066666.6666666667</v>
      </c>
      <c r="D106" s="5">
        <f t="shared" si="85"/>
        <v>1066666.6666666667</v>
      </c>
      <c r="E106" s="5">
        <f t="shared" si="85"/>
        <v>1066666.6666666667</v>
      </c>
      <c r="F106" s="5">
        <f t="shared" si="85"/>
        <v>1200000</v>
      </c>
      <c r="G106" s="5">
        <f t="shared" si="85"/>
        <v>1200000</v>
      </c>
      <c r="H106" s="5">
        <f t="shared" si="85"/>
        <v>1200000</v>
      </c>
      <c r="I106" s="5">
        <f t="shared" si="85"/>
        <v>1333333.3333333333</v>
      </c>
      <c r="J106" s="5">
        <f t="shared" si="85"/>
        <v>1333333.3333333333</v>
      </c>
      <c r="K106" s="5">
        <f t="shared" si="85"/>
        <v>1333333.3333333333</v>
      </c>
      <c r="L106" s="5">
        <f t="shared" si="85"/>
        <v>1500000.0000000002</v>
      </c>
      <c r="M106" s="5">
        <f t="shared" si="85"/>
        <v>1500000.0000000002</v>
      </c>
      <c r="N106" s="5">
        <f t="shared" si="85"/>
        <v>1500000.0000000002</v>
      </c>
      <c r="O106" s="1">
        <f t="shared" ref="O106:O109" si="86">SUM(C106:N106)</f>
        <v>15300000</v>
      </c>
    </row>
    <row r="107" spans="1:15" x14ac:dyDescent="0.25">
      <c r="A107" s="1"/>
      <c r="B107" t="s">
        <v>27</v>
      </c>
      <c r="C107" s="5">
        <f>+C93*45000/3</f>
        <v>45000</v>
      </c>
      <c r="D107" s="5">
        <f t="shared" ref="D107:N107" si="87">+D93*45000/3</f>
        <v>45000</v>
      </c>
      <c r="E107" s="5">
        <f t="shared" si="87"/>
        <v>45000</v>
      </c>
      <c r="F107" s="5">
        <f t="shared" si="87"/>
        <v>45000</v>
      </c>
      <c r="G107" s="5">
        <f t="shared" si="87"/>
        <v>45000</v>
      </c>
      <c r="H107" s="5">
        <f t="shared" si="87"/>
        <v>45000</v>
      </c>
      <c r="I107" s="5">
        <f t="shared" si="87"/>
        <v>45000</v>
      </c>
      <c r="J107" s="5">
        <f t="shared" si="87"/>
        <v>45000</v>
      </c>
      <c r="K107" s="5">
        <f t="shared" si="87"/>
        <v>45000</v>
      </c>
      <c r="L107" s="5">
        <f t="shared" si="87"/>
        <v>45000</v>
      </c>
      <c r="M107" s="5">
        <f t="shared" si="87"/>
        <v>45000</v>
      </c>
      <c r="N107" s="5">
        <f t="shared" si="87"/>
        <v>45000</v>
      </c>
      <c r="O107" s="1">
        <f t="shared" si="86"/>
        <v>540000</v>
      </c>
    </row>
    <row r="108" spans="1:15" x14ac:dyDescent="0.25">
      <c r="A108" s="1"/>
      <c r="B108" t="s">
        <v>28</v>
      </c>
      <c r="C108" s="5">
        <f>20000*C93/3</f>
        <v>20000</v>
      </c>
      <c r="D108" s="5">
        <f t="shared" ref="D108:N108" si="88">20000*D93/3</f>
        <v>20000</v>
      </c>
      <c r="E108" s="5">
        <f t="shared" si="88"/>
        <v>20000</v>
      </c>
      <c r="F108" s="5">
        <f t="shared" si="88"/>
        <v>20000</v>
      </c>
      <c r="G108" s="5">
        <f t="shared" si="88"/>
        <v>20000</v>
      </c>
      <c r="H108" s="5">
        <f t="shared" si="88"/>
        <v>20000</v>
      </c>
      <c r="I108" s="5">
        <f t="shared" si="88"/>
        <v>20000</v>
      </c>
      <c r="J108" s="5">
        <f t="shared" si="88"/>
        <v>20000</v>
      </c>
      <c r="K108" s="5">
        <f t="shared" si="88"/>
        <v>20000</v>
      </c>
      <c r="L108" s="5">
        <f t="shared" si="88"/>
        <v>20000</v>
      </c>
      <c r="M108" s="5">
        <f t="shared" si="88"/>
        <v>20000</v>
      </c>
      <c r="N108" s="5">
        <f t="shared" si="88"/>
        <v>20000</v>
      </c>
      <c r="O108" s="1">
        <f t="shared" si="86"/>
        <v>240000</v>
      </c>
    </row>
    <row r="109" spans="1:15" x14ac:dyDescent="0.25">
      <c r="A109" s="1"/>
      <c r="B109" t="s">
        <v>39</v>
      </c>
      <c r="C109" s="29">
        <f>40000*C93/3</f>
        <v>40000</v>
      </c>
      <c r="D109" s="29">
        <f t="shared" ref="D109:N109" si="89">40000*D93/3</f>
        <v>40000</v>
      </c>
      <c r="E109" s="29">
        <f t="shared" si="89"/>
        <v>40000</v>
      </c>
      <c r="F109" s="29">
        <f t="shared" si="89"/>
        <v>40000</v>
      </c>
      <c r="G109" s="29">
        <f t="shared" si="89"/>
        <v>40000</v>
      </c>
      <c r="H109" s="29">
        <f t="shared" si="89"/>
        <v>40000</v>
      </c>
      <c r="I109" s="29">
        <f t="shared" si="89"/>
        <v>40000</v>
      </c>
      <c r="J109" s="29">
        <f t="shared" si="89"/>
        <v>40000</v>
      </c>
      <c r="K109" s="29">
        <f t="shared" si="89"/>
        <v>40000</v>
      </c>
      <c r="L109" s="29">
        <f t="shared" si="89"/>
        <v>40000</v>
      </c>
      <c r="M109" s="29">
        <f t="shared" si="89"/>
        <v>40000</v>
      </c>
      <c r="N109" s="29">
        <f t="shared" si="89"/>
        <v>40000</v>
      </c>
      <c r="O109" s="30">
        <f t="shared" si="86"/>
        <v>480000</v>
      </c>
    </row>
    <row r="110" spans="1:15" x14ac:dyDescent="0.25">
      <c r="B110" s="28" t="s">
        <v>29</v>
      </c>
      <c r="C110" s="17">
        <f t="shared" ref="C110:O110" si="90">SUM(C105:C109)</f>
        <v>1179166.6666666667</v>
      </c>
      <c r="D110" s="17">
        <f t="shared" si="90"/>
        <v>1179166.6666666667</v>
      </c>
      <c r="E110" s="17">
        <f t="shared" si="90"/>
        <v>1179166.6666666667</v>
      </c>
      <c r="F110" s="17">
        <f t="shared" si="90"/>
        <v>1312500</v>
      </c>
      <c r="G110" s="17">
        <f t="shared" si="90"/>
        <v>1312500</v>
      </c>
      <c r="H110" s="17">
        <f t="shared" si="90"/>
        <v>1312500</v>
      </c>
      <c r="I110" s="17">
        <f t="shared" si="90"/>
        <v>1445833.3333333333</v>
      </c>
      <c r="J110" s="17">
        <f t="shared" si="90"/>
        <v>1445833.3333333333</v>
      </c>
      <c r="K110" s="17">
        <f t="shared" si="90"/>
        <v>1445833.3333333333</v>
      </c>
      <c r="L110" s="17">
        <f t="shared" si="90"/>
        <v>1612500.0000000002</v>
      </c>
      <c r="M110" s="17">
        <f t="shared" si="90"/>
        <v>1612500.0000000002</v>
      </c>
      <c r="N110" s="17">
        <f t="shared" si="90"/>
        <v>1612500.0000000002</v>
      </c>
      <c r="O110" s="17">
        <f t="shared" si="90"/>
        <v>16650000</v>
      </c>
    </row>
    <row r="111" spans="1:15" x14ac:dyDescent="0.25">
      <c r="O111" s="1"/>
    </row>
    <row r="112" spans="1:15" ht="15.75" thickBot="1" x14ac:dyDescent="0.3">
      <c r="A112" t="s">
        <v>42</v>
      </c>
      <c r="C112" s="7">
        <f t="shared" ref="C112:N112" si="91">+C102-C110</f>
        <v>392500</v>
      </c>
      <c r="D112" s="7">
        <f t="shared" si="91"/>
        <v>392500</v>
      </c>
      <c r="E112" s="7">
        <f t="shared" si="91"/>
        <v>392500</v>
      </c>
      <c r="F112" s="7">
        <f t="shared" si="91"/>
        <v>442500</v>
      </c>
      <c r="G112" s="7">
        <f t="shared" si="91"/>
        <v>442500</v>
      </c>
      <c r="H112" s="7">
        <f t="shared" si="91"/>
        <v>442500</v>
      </c>
      <c r="I112" s="7">
        <f t="shared" si="91"/>
        <v>492500</v>
      </c>
      <c r="J112" s="7">
        <f t="shared" si="91"/>
        <v>492500</v>
      </c>
      <c r="K112" s="7">
        <f t="shared" si="91"/>
        <v>492500</v>
      </c>
      <c r="L112" s="7">
        <f t="shared" si="91"/>
        <v>554999.99999999977</v>
      </c>
      <c r="M112" s="7">
        <f t="shared" si="91"/>
        <v>554999.99999999977</v>
      </c>
      <c r="N112" s="7">
        <f t="shared" si="91"/>
        <v>554999.99999999977</v>
      </c>
      <c r="O112" s="18">
        <f t="shared" ref="O112" si="92">SUM(C112:N112)</f>
        <v>5647500</v>
      </c>
    </row>
    <row r="113" ht="15.75" thickTop="1" x14ac:dyDescent="0.25"/>
  </sheetData>
  <pageMargins left="0.45" right="0.45" top="0.5" bottom="0.5" header="0.3" footer="0.3"/>
  <pageSetup scale="58" fitToHeight="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BAF6-F3EC-4D09-9692-87532CCE31FD}">
  <dimension ref="A1:VRU65"/>
  <sheetViews>
    <sheetView workbookViewId="0">
      <selection activeCell="E28" sqref="E28"/>
    </sheetView>
  </sheetViews>
  <sheetFormatPr defaultRowHeight="15" x14ac:dyDescent="0.25"/>
  <cols>
    <col min="1" max="1" width="1.85546875" customWidth="1"/>
    <col min="2" max="2" width="45.5703125" bestFit="1" customWidth="1"/>
    <col min="3" max="5" width="13.7109375" style="26" bestFit="1" customWidth="1"/>
    <col min="6" max="14" width="15.28515625" style="26" bestFit="1" customWidth="1"/>
    <col min="15" max="15" width="13.7109375" style="26" bestFit="1" customWidth="1"/>
    <col min="16" max="16" width="9.140625" style="10"/>
  </cols>
  <sheetData>
    <row r="1" spans="1:15361" x14ac:dyDescent="0.25"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5361" x14ac:dyDescent="0.2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5361" x14ac:dyDescent="0.25"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5361" x14ac:dyDescent="0.25"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5361" x14ac:dyDescent="0.25"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5361" x14ac:dyDescent="0.25"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5361" x14ac:dyDescent="0.25"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5361" s="2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</row>
    <row r="9" spans="1:15361" x14ac:dyDescent="0.25"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5361" s="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</row>
    <row r="11" spans="1:15361" s="1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</row>
    <row r="12" spans="1:15361" s="1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</row>
    <row r="13" spans="1:15361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</row>
    <row r="14" spans="1:15361" x14ac:dyDescent="0.25"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5361" x14ac:dyDescent="0.25"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5361" x14ac:dyDescent="0.25"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5361" x14ac:dyDescent="0.25"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5361" x14ac:dyDescent="0.25"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5361" x14ac:dyDescent="0.25"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5361" x14ac:dyDescent="0.25"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5361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5361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5361" s="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</row>
    <row r="24" spans="1:15361" s="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</row>
    <row r="25" spans="1:15361" s="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</row>
    <row r="26" spans="1:15361" s="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</row>
    <row r="27" spans="1:15361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</row>
    <row r="28" spans="1:15361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5361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5361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5361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536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536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5361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536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5361" s="1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</row>
    <row r="37" spans="1:15361" s="1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</row>
    <row r="38" spans="1:15361" s="1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</row>
    <row r="39" spans="1:15361" s="1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</row>
    <row r="40" spans="1:15361" s="1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</row>
    <row r="41" spans="1:15361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5361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5361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5361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5361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5361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5361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5361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5361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</row>
    <row r="50" spans="1:15361" s="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</row>
    <row r="51" spans="1:15361" s="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</row>
    <row r="52" spans="1:15361" s="1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</row>
    <row r="53" spans="1:15361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</row>
    <row r="54" spans="1:15361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5361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5361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5361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5361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5361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5361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5361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5361" s="1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</row>
    <row r="63" spans="1:15361" s="1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  <c r="BXF63"/>
      <c r="BXG63"/>
      <c r="BXH63"/>
      <c r="BXI63"/>
      <c r="BXJ63"/>
      <c r="BXK63"/>
      <c r="BXL63"/>
      <c r="BXM63"/>
      <c r="BXN63"/>
      <c r="BXO63"/>
      <c r="BXP63"/>
      <c r="BXQ63"/>
      <c r="BXR63"/>
      <c r="BXS63"/>
      <c r="BXT63"/>
      <c r="BXU63"/>
      <c r="BXV63"/>
      <c r="BXW63"/>
      <c r="BXX63"/>
      <c r="BXY63"/>
      <c r="BXZ63"/>
      <c r="BYA63"/>
      <c r="BYB63"/>
      <c r="BYC63"/>
      <c r="BYD63"/>
      <c r="BYE63"/>
      <c r="BYF63"/>
      <c r="BYG63"/>
      <c r="BYH63"/>
      <c r="BYI63"/>
      <c r="BYJ63"/>
      <c r="BYK63"/>
      <c r="BYL63"/>
      <c r="BYM63"/>
      <c r="BYN63"/>
      <c r="BYO63"/>
      <c r="BYP63"/>
      <c r="BYQ63"/>
      <c r="BYR63"/>
      <c r="BYS63"/>
      <c r="BYT63"/>
      <c r="BYU63"/>
      <c r="BYV63"/>
      <c r="BYW63"/>
      <c r="BYX63"/>
      <c r="BYY63"/>
      <c r="BYZ63"/>
      <c r="BZA63"/>
      <c r="BZB63"/>
      <c r="BZC63"/>
      <c r="BZD63"/>
      <c r="BZE63"/>
      <c r="BZF63"/>
      <c r="BZG63"/>
      <c r="BZH63"/>
      <c r="BZI63"/>
      <c r="BZJ63"/>
      <c r="BZK63"/>
      <c r="BZL63"/>
      <c r="BZM63"/>
      <c r="BZN63"/>
      <c r="BZO63"/>
      <c r="BZP63"/>
      <c r="BZQ63"/>
      <c r="BZR63"/>
      <c r="BZS63"/>
      <c r="BZT63"/>
      <c r="BZU63"/>
      <c r="BZV63"/>
      <c r="BZW63"/>
      <c r="BZX63"/>
      <c r="BZY63"/>
      <c r="BZZ63"/>
      <c r="CAA63"/>
      <c r="CAB63"/>
      <c r="CAC63"/>
      <c r="CAD63"/>
      <c r="CAE63"/>
      <c r="CAF63"/>
      <c r="CAG63"/>
      <c r="CAH63"/>
      <c r="CAI63"/>
      <c r="CAJ63"/>
      <c r="CAK63"/>
      <c r="CAL63"/>
      <c r="CAM63"/>
      <c r="CAN63"/>
      <c r="CAO63"/>
      <c r="CAP63"/>
      <c r="CAQ63"/>
      <c r="CAR63"/>
      <c r="CAS63"/>
      <c r="CAT63"/>
      <c r="CAU63"/>
      <c r="CAV63"/>
      <c r="CAW63"/>
      <c r="CAX63"/>
      <c r="CAY63"/>
      <c r="CAZ63"/>
      <c r="CBA63"/>
      <c r="CBB63"/>
      <c r="CBC63"/>
      <c r="CBD63"/>
      <c r="CBE63"/>
      <c r="CBF63"/>
      <c r="CBG63"/>
      <c r="CBH63"/>
      <c r="CBI63"/>
      <c r="CBJ63"/>
      <c r="CBK63"/>
      <c r="CBL63"/>
      <c r="CBM63"/>
      <c r="CBN63"/>
      <c r="CBO63"/>
      <c r="CBP63"/>
      <c r="CBQ63"/>
      <c r="CBR63"/>
      <c r="CBS63"/>
      <c r="CBT63"/>
      <c r="CBU63"/>
      <c r="CBV63"/>
      <c r="CBW63"/>
      <c r="CBX63"/>
      <c r="CBY63"/>
      <c r="CBZ63"/>
      <c r="CCA63"/>
      <c r="CCB63"/>
      <c r="CCC63"/>
      <c r="CCD63"/>
      <c r="CCE63"/>
      <c r="CCF63"/>
      <c r="CCG63"/>
      <c r="CCH63"/>
      <c r="CCI63"/>
      <c r="CCJ63"/>
      <c r="CCK63"/>
      <c r="CCL63"/>
      <c r="CCM63"/>
      <c r="CCN63"/>
      <c r="CCO63"/>
      <c r="CCP63"/>
      <c r="CCQ63"/>
      <c r="CCR63"/>
      <c r="CCS63"/>
      <c r="CCT63"/>
      <c r="CCU63"/>
      <c r="CCV63"/>
      <c r="CCW63"/>
      <c r="CCX63"/>
      <c r="CCY63"/>
      <c r="CCZ63"/>
      <c r="CDA63"/>
      <c r="CDB63"/>
      <c r="CDC63"/>
      <c r="CDD63"/>
      <c r="CDE63"/>
      <c r="CDF63"/>
      <c r="CDG63"/>
      <c r="CDH63"/>
      <c r="CDI63"/>
      <c r="CDJ63"/>
      <c r="CDK63"/>
      <c r="CDL63"/>
      <c r="CDM63"/>
      <c r="CDN63"/>
      <c r="CDO63"/>
      <c r="CDP63"/>
      <c r="CDQ63"/>
      <c r="CDR63"/>
      <c r="CDS63"/>
      <c r="CDT63"/>
      <c r="CDU63"/>
      <c r="CDV63"/>
      <c r="CDW63"/>
      <c r="CDX63"/>
      <c r="CDY63"/>
      <c r="CDZ63"/>
      <c r="CEA63"/>
      <c r="CEB63"/>
      <c r="CEC63"/>
      <c r="CED63"/>
      <c r="CEE63"/>
      <c r="CEF63"/>
      <c r="CEG63"/>
      <c r="CEH63"/>
      <c r="CEI63"/>
      <c r="CEJ63"/>
      <c r="CEK63"/>
      <c r="CEL63"/>
      <c r="CEM63"/>
      <c r="CEN63"/>
      <c r="CEO63"/>
      <c r="CEP63"/>
      <c r="CEQ63"/>
      <c r="CER63"/>
      <c r="CES63"/>
      <c r="CET63"/>
      <c r="CEU63"/>
      <c r="CEV63"/>
      <c r="CEW63"/>
      <c r="CEX63"/>
      <c r="CEY63"/>
      <c r="CEZ63"/>
      <c r="CFA63"/>
      <c r="CFB63"/>
      <c r="CFC63"/>
      <c r="CFD63"/>
      <c r="CFE63"/>
      <c r="CFF63"/>
      <c r="CFG63"/>
      <c r="CFH63"/>
      <c r="CFI63"/>
      <c r="CFJ63"/>
      <c r="CFK63"/>
      <c r="CFL63"/>
      <c r="CFM63"/>
      <c r="CFN63"/>
      <c r="CFO63"/>
      <c r="CFP63"/>
      <c r="CFQ63"/>
      <c r="CFR63"/>
      <c r="CFS63"/>
      <c r="CFT63"/>
      <c r="CFU63"/>
      <c r="CFV63"/>
      <c r="CFW63"/>
      <c r="CFX63"/>
      <c r="CFY63"/>
      <c r="CFZ63"/>
      <c r="CGA63"/>
      <c r="CGB63"/>
      <c r="CGC63"/>
      <c r="CGD63"/>
      <c r="CGE63"/>
      <c r="CGF63"/>
      <c r="CGG63"/>
      <c r="CGH63"/>
      <c r="CGI63"/>
      <c r="CGJ63"/>
      <c r="CGK63"/>
      <c r="CGL63"/>
      <c r="CGM63"/>
      <c r="CGN63"/>
      <c r="CGO63"/>
      <c r="CGP63"/>
      <c r="CGQ63"/>
      <c r="CGR63"/>
      <c r="CGS63"/>
      <c r="CGT63"/>
      <c r="CGU63"/>
      <c r="CGV63"/>
      <c r="CGW63"/>
      <c r="CGX63"/>
      <c r="CGY63"/>
      <c r="CGZ63"/>
      <c r="CHA63"/>
      <c r="CHB63"/>
      <c r="CHC63"/>
      <c r="CHD63"/>
      <c r="CHE63"/>
      <c r="CHF63"/>
      <c r="CHG63"/>
      <c r="CHH63"/>
      <c r="CHI63"/>
      <c r="CHJ63"/>
      <c r="CHK63"/>
      <c r="CHL63"/>
      <c r="CHM63"/>
      <c r="CHN63"/>
      <c r="CHO63"/>
      <c r="CHP63"/>
      <c r="CHQ63"/>
      <c r="CHR63"/>
      <c r="CHS63"/>
      <c r="CHT63"/>
      <c r="CHU63"/>
      <c r="CHV63"/>
      <c r="CHW63"/>
      <c r="CHX63"/>
      <c r="CHY63"/>
      <c r="CHZ63"/>
      <c r="CIA63"/>
      <c r="CIB63"/>
      <c r="CIC63"/>
      <c r="CID63"/>
      <c r="CIE63"/>
      <c r="CIF63"/>
      <c r="CIG63"/>
      <c r="CIH63"/>
      <c r="CII63"/>
      <c r="CIJ63"/>
      <c r="CIK63"/>
      <c r="CIL63"/>
      <c r="CIM63"/>
      <c r="CIN63"/>
      <c r="CIO63"/>
      <c r="CIP63"/>
      <c r="CIQ63"/>
      <c r="CIR63"/>
      <c r="CIS63"/>
      <c r="CIT63"/>
      <c r="CIU63"/>
      <c r="CIV63"/>
      <c r="CIW63"/>
      <c r="CIX63"/>
      <c r="CIY63"/>
      <c r="CIZ63"/>
      <c r="CJA63"/>
      <c r="CJB63"/>
      <c r="CJC63"/>
      <c r="CJD63"/>
      <c r="CJE63"/>
      <c r="CJF63"/>
      <c r="CJG63"/>
      <c r="CJH63"/>
      <c r="CJI63"/>
      <c r="CJJ63"/>
      <c r="CJK63"/>
      <c r="CJL63"/>
      <c r="CJM63"/>
      <c r="CJN63"/>
      <c r="CJO63"/>
      <c r="CJP63"/>
      <c r="CJQ63"/>
      <c r="CJR63"/>
      <c r="CJS63"/>
      <c r="CJT63"/>
      <c r="CJU63"/>
      <c r="CJV63"/>
      <c r="CJW63"/>
      <c r="CJX63"/>
      <c r="CJY63"/>
      <c r="CJZ63"/>
      <c r="CKA63"/>
      <c r="CKB63"/>
      <c r="CKC63"/>
      <c r="CKD63"/>
      <c r="CKE63"/>
      <c r="CKF63"/>
      <c r="CKG63"/>
      <c r="CKH63"/>
      <c r="CKI63"/>
      <c r="CKJ63"/>
      <c r="CKK63"/>
      <c r="CKL63"/>
      <c r="CKM63"/>
      <c r="CKN63"/>
      <c r="CKO63"/>
      <c r="CKP63"/>
      <c r="CKQ63"/>
      <c r="CKR63"/>
      <c r="CKS63"/>
      <c r="CKT63"/>
      <c r="CKU63"/>
      <c r="CKV63"/>
      <c r="CKW63"/>
      <c r="CKX63"/>
      <c r="CKY63"/>
      <c r="CKZ63"/>
      <c r="CLA63"/>
      <c r="CLB63"/>
      <c r="CLC63"/>
      <c r="CLD63"/>
      <c r="CLE63"/>
      <c r="CLF63"/>
      <c r="CLG63"/>
      <c r="CLH63"/>
      <c r="CLI63"/>
      <c r="CLJ63"/>
      <c r="CLK63"/>
      <c r="CLL63"/>
      <c r="CLM63"/>
      <c r="CLN63"/>
      <c r="CLO63"/>
      <c r="CLP63"/>
      <c r="CLQ63"/>
      <c r="CLR63"/>
      <c r="CLS63"/>
      <c r="CLT63"/>
      <c r="CLU63"/>
      <c r="CLV63"/>
      <c r="CLW63"/>
      <c r="CLX63"/>
      <c r="CLY63"/>
      <c r="CLZ63"/>
      <c r="CMA63"/>
      <c r="CMB63"/>
      <c r="CMC63"/>
      <c r="CMD63"/>
      <c r="CME63"/>
      <c r="CMF63"/>
      <c r="CMG63"/>
      <c r="CMH63"/>
      <c r="CMI63"/>
      <c r="CMJ63"/>
      <c r="CMK63"/>
      <c r="CML63"/>
      <c r="CMM63"/>
      <c r="CMN63"/>
      <c r="CMO63"/>
      <c r="CMP63"/>
      <c r="CMQ63"/>
      <c r="CMR63"/>
      <c r="CMS63"/>
      <c r="CMT63"/>
      <c r="CMU63"/>
      <c r="CMV63"/>
      <c r="CMW63"/>
      <c r="CMX63"/>
      <c r="CMY63"/>
      <c r="CMZ63"/>
      <c r="CNA63"/>
      <c r="CNB63"/>
      <c r="CNC63"/>
      <c r="CND63"/>
      <c r="CNE63"/>
      <c r="CNF63"/>
      <c r="CNG63"/>
      <c r="CNH63"/>
      <c r="CNI63"/>
      <c r="CNJ63"/>
      <c r="CNK63"/>
      <c r="CNL63"/>
      <c r="CNM63"/>
      <c r="CNN63"/>
      <c r="CNO63"/>
      <c r="CNP63"/>
      <c r="CNQ63"/>
      <c r="CNR63"/>
      <c r="CNS63"/>
      <c r="CNT63"/>
      <c r="CNU63"/>
      <c r="CNV63"/>
      <c r="CNW63"/>
      <c r="CNX63"/>
      <c r="CNY63"/>
      <c r="CNZ63"/>
      <c r="COA63"/>
      <c r="COB63"/>
      <c r="COC63"/>
      <c r="COD63"/>
      <c r="COE63"/>
      <c r="COF63"/>
      <c r="COG63"/>
      <c r="COH63"/>
      <c r="COI63"/>
      <c r="COJ63"/>
      <c r="COK63"/>
      <c r="COL63"/>
      <c r="COM63"/>
      <c r="CON63"/>
      <c r="COO63"/>
      <c r="COP63"/>
      <c r="COQ63"/>
      <c r="COR63"/>
      <c r="COS63"/>
      <c r="COT63"/>
      <c r="COU63"/>
      <c r="COV63"/>
      <c r="COW63"/>
      <c r="COX63"/>
      <c r="COY63"/>
      <c r="COZ63"/>
      <c r="CPA63"/>
      <c r="CPB63"/>
      <c r="CPC63"/>
      <c r="CPD63"/>
      <c r="CPE63"/>
      <c r="CPF63"/>
      <c r="CPG63"/>
      <c r="CPH63"/>
      <c r="CPI63"/>
      <c r="CPJ63"/>
      <c r="CPK63"/>
      <c r="CPL63"/>
      <c r="CPM63"/>
      <c r="CPN63"/>
      <c r="CPO63"/>
      <c r="CPP63"/>
      <c r="CPQ63"/>
      <c r="CPR63"/>
      <c r="CPS63"/>
      <c r="CPT63"/>
      <c r="CPU63"/>
      <c r="CPV63"/>
      <c r="CPW63"/>
      <c r="CPX63"/>
      <c r="CPY63"/>
      <c r="CPZ63"/>
      <c r="CQA63"/>
      <c r="CQB63"/>
      <c r="CQC63"/>
      <c r="CQD63"/>
      <c r="CQE63"/>
      <c r="CQF63"/>
      <c r="CQG63"/>
      <c r="CQH63"/>
      <c r="CQI63"/>
      <c r="CQJ63"/>
      <c r="CQK63"/>
      <c r="CQL63"/>
      <c r="CQM63"/>
      <c r="CQN63"/>
      <c r="CQO63"/>
      <c r="CQP63"/>
      <c r="CQQ63"/>
      <c r="CQR63"/>
      <c r="CQS63"/>
      <c r="CQT63"/>
      <c r="CQU63"/>
      <c r="CQV63"/>
      <c r="CQW63"/>
      <c r="CQX63"/>
      <c r="CQY63"/>
      <c r="CQZ63"/>
      <c r="CRA63"/>
      <c r="CRB63"/>
      <c r="CRC63"/>
      <c r="CRD63"/>
      <c r="CRE63"/>
      <c r="CRF63"/>
      <c r="CRG63"/>
      <c r="CRH63"/>
      <c r="CRI63"/>
      <c r="CRJ63"/>
      <c r="CRK63"/>
      <c r="CRL63"/>
      <c r="CRM63"/>
      <c r="CRN63"/>
      <c r="CRO63"/>
      <c r="CRP63"/>
      <c r="CRQ63"/>
      <c r="CRR63"/>
      <c r="CRS63"/>
      <c r="CRT63"/>
      <c r="CRU63"/>
      <c r="CRV63"/>
      <c r="CRW63"/>
      <c r="CRX63"/>
      <c r="CRY63"/>
      <c r="CRZ63"/>
      <c r="CSA63"/>
      <c r="CSB63"/>
      <c r="CSC63"/>
      <c r="CSD63"/>
      <c r="CSE63"/>
      <c r="CSF63"/>
      <c r="CSG63"/>
      <c r="CSH63"/>
      <c r="CSI63"/>
      <c r="CSJ63"/>
      <c r="CSK63"/>
      <c r="CSL63"/>
      <c r="CSM63"/>
      <c r="CSN63"/>
      <c r="CSO63"/>
      <c r="CSP63"/>
      <c r="CSQ63"/>
      <c r="CSR63"/>
      <c r="CSS63"/>
      <c r="CST63"/>
      <c r="CSU63"/>
      <c r="CSV63"/>
      <c r="CSW63"/>
      <c r="CSX63"/>
      <c r="CSY63"/>
      <c r="CSZ63"/>
      <c r="CTA63"/>
      <c r="CTB63"/>
      <c r="CTC63"/>
      <c r="CTD63"/>
      <c r="CTE63"/>
      <c r="CTF63"/>
      <c r="CTG63"/>
      <c r="CTH63"/>
      <c r="CTI63"/>
      <c r="CTJ63"/>
      <c r="CTK63"/>
      <c r="CTL63"/>
      <c r="CTM63"/>
      <c r="CTN63"/>
      <c r="CTO63"/>
      <c r="CTP63"/>
      <c r="CTQ63"/>
      <c r="CTR63"/>
      <c r="CTS63"/>
      <c r="CTT63"/>
      <c r="CTU63"/>
      <c r="CTV63"/>
      <c r="CTW63"/>
      <c r="CTX63"/>
      <c r="CTY63"/>
      <c r="CTZ63"/>
      <c r="CUA63"/>
      <c r="CUB63"/>
      <c r="CUC63"/>
      <c r="CUD63"/>
      <c r="CUE63"/>
      <c r="CUF63"/>
      <c r="CUG63"/>
      <c r="CUH63"/>
      <c r="CUI63"/>
      <c r="CUJ63"/>
      <c r="CUK63"/>
      <c r="CUL63"/>
      <c r="CUM63"/>
      <c r="CUN63"/>
      <c r="CUO63"/>
      <c r="CUP63"/>
      <c r="CUQ63"/>
      <c r="CUR63"/>
      <c r="CUS63"/>
      <c r="CUT63"/>
      <c r="CUU63"/>
      <c r="CUV63"/>
      <c r="CUW63"/>
      <c r="CUX63"/>
      <c r="CUY63"/>
      <c r="CUZ63"/>
      <c r="CVA63"/>
      <c r="CVB63"/>
      <c r="CVC63"/>
      <c r="CVD63"/>
      <c r="CVE63"/>
      <c r="CVF63"/>
      <c r="CVG63"/>
      <c r="CVH63"/>
      <c r="CVI63"/>
      <c r="CVJ63"/>
      <c r="CVK63"/>
      <c r="CVL63"/>
      <c r="CVM63"/>
      <c r="CVN63"/>
      <c r="CVO63"/>
      <c r="CVP63"/>
      <c r="CVQ63"/>
      <c r="CVR63"/>
      <c r="CVS63"/>
      <c r="CVT63"/>
      <c r="CVU63"/>
      <c r="CVV63"/>
      <c r="CVW63"/>
      <c r="CVX63"/>
      <c r="CVY63"/>
      <c r="CVZ63"/>
      <c r="CWA63"/>
      <c r="CWB63"/>
      <c r="CWC63"/>
      <c r="CWD63"/>
      <c r="CWE63"/>
      <c r="CWF63"/>
      <c r="CWG63"/>
      <c r="CWH63"/>
      <c r="CWI63"/>
      <c r="CWJ63"/>
      <c r="CWK63"/>
      <c r="CWL63"/>
      <c r="CWM63"/>
      <c r="CWN63"/>
      <c r="CWO63"/>
      <c r="CWP63"/>
      <c r="CWQ63"/>
      <c r="CWR63"/>
      <c r="CWS63"/>
      <c r="CWT63"/>
      <c r="CWU63"/>
      <c r="CWV63"/>
      <c r="CWW63"/>
      <c r="CWX63"/>
      <c r="CWY63"/>
      <c r="CWZ63"/>
      <c r="CXA63"/>
      <c r="CXB63"/>
      <c r="CXC63"/>
      <c r="CXD63"/>
      <c r="CXE63"/>
      <c r="CXF63"/>
      <c r="CXG63"/>
      <c r="CXH63"/>
      <c r="CXI63"/>
      <c r="CXJ63"/>
      <c r="CXK63"/>
      <c r="CXL63"/>
      <c r="CXM63"/>
      <c r="CXN63"/>
      <c r="CXO63"/>
      <c r="CXP63"/>
      <c r="CXQ63"/>
      <c r="CXR63"/>
      <c r="CXS63"/>
      <c r="CXT63"/>
      <c r="CXU63"/>
      <c r="CXV63"/>
      <c r="CXW63"/>
      <c r="CXX63"/>
      <c r="CXY63"/>
      <c r="CXZ63"/>
      <c r="CYA63"/>
      <c r="CYB63"/>
      <c r="CYC63"/>
      <c r="CYD63"/>
      <c r="CYE63"/>
      <c r="CYF63"/>
      <c r="CYG63"/>
      <c r="CYH63"/>
      <c r="CYI63"/>
      <c r="CYJ63"/>
      <c r="CYK63"/>
      <c r="CYL63"/>
      <c r="CYM63"/>
      <c r="CYN63"/>
      <c r="CYO63"/>
      <c r="CYP63"/>
      <c r="CYQ63"/>
      <c r="CYR63"/>
      <c r="CYS63"/>
      <c r="CYT63"/>
      <c r="CYU63"/>
      <c r="CYV63"/>
      <c r="CYW63"/>
      <c r="CYX63"/>
      <c r="CYY63"/>
      <c r="CYZ63"/>
      <c r="CZA63"/>
      <c r="CZB63"/>
      <c r="CZC63"/>
      <c r="CZD63"/>
      <c r="CZE63"/>
      <c r="CZF63"/>
      <c r="CZG63"/>
      <c r="CZH63"/>
      <c r="CZI63"/>
      <c r="CZJ63"/>
      <c r="CZK63"/>
      <c r="CZL63"/>
      <c r="CZM63"/>
      <c r="CZN63"/>
      <c r="CZO63"/>
      <c r="CZP63"/>
      <c r="CZQ63"/>
      <c r="CZR63"/>
      <c r="CZS63"/>
      <c r="CZT63"/>
      <c r="CZU63"/>
      <c r="CZV63"/>
      <c r="CZW63"/>
      <c r="CZX63"/>
      <c r="CZY63"/>
      <c r="CZZ63"/>
      <c r="DAA63"/>
      <c r="DAB63"/>
      <c r="DAC63"/>
      <c r="DAD63"/>
      <c r="DAE63"/>
      <c r="DAF63"/>
      <c r="DAG63"/>
      <c r="DAH63"/>
      <c r="DAI63"/>
      <c r="DAJ63"/>
      <c r="DAK63"/>
      <c r="DAL63"/>
      <c r="DAM63"/>
      <c r="DAN63"/>
      <c r="DAO63"/>
      <c r="DAP63"/>
      <c r="DAQ63"/>
      <c r="DAR63"/>
      <c r="DAS63"/>
      <c r="DAT63"/>
      <c r="DAU63"/>
      <c r="DAV63"/>
      <c r="DAW63"/>
      <c r="DAX63"/>
      <c r="DAY63"/>
      <c r="DAZ63"/>
      <c r="DBA63"/>
      <c r="DBB63"/>
      <c r="DBC63"/>
      <c r="DBD63"/>
      <c r="DBE63"/>
      <c r="DBF63"/>
      <c r="DBG63"/>
      <c r="DBH63"/>
      <c r="DBI63"/>
      <c r="DBJ63"/>
      <c r="DBK63"/>
      <c r="DBL63"/>
      <c r="DBM63"/>
      <c r="DBN63"/>
      <c r="DBO63"/>
      <c r="DBP63"/>
      <c r="DBQ63"/>
      <c r="DBR63"/>
      <c r="DBS63"/>
      <c r="DBT63"/>
      <c r="DBU63"/>
      <c r="DBV63"/>
      <c r="DBW63"/>
      <c r="DBX63"/>
      <c r="DBY63"/>
      <c r="DBZ63"/>
      <c r="DCA63"/>
      <c r="DCB63"/>
      <c r="DCC63"/>
      <c r="DCD63"/>
      <c r="DCE63"/>
      <c r="DCF63"/>
      <c r="DCG63"/>
      <c r="DCH63"/>
      <c r="DCI63"/>
      <c r="DCJ63"/>
      <c r="DCK63"/>
      <c r="DCL63"/>
      <c r="DCM63"/>
      <c r="DCN63"/>
      <c r="DCO63"/>
      <c r="DCP63"/>
      <c r="DCQ63"/>
      <c r="DCR63"/>
      <c r="DCS63"/>
      <c r="DCT63"/>
      <c r="DCU63"/>
      <c r="DCV63"/>
      <c r="DCW63"/>
      <c r="DCX63"/>
      <c r="DCY63"/>
      <c r="DCZ63"/>
      <c r="DDA63"/>
      <c r="DDB63"/>
      <c r="DDC63"/>
      <c r="DDD63"/>
      <c r="DDE63"/>
      <c r="DDF63"/>
      <c r="DDG63"/>
      <c r="DDH63"/>
      <c r="DDI63"/>
      <c r="DDJ63"/>
      <c r="DDK63"/>
      <c r="DDL63"/>
      <c r="DDM63"/>
      <c r="DDN63"/>
      <c r="DDO63"/>
      <c r="DDP63"/>
      <c r="DDQ63"/>
      <c r="DDR63"/>
      <c r="DDS63"/>
      <c r="DDT63"/>
      <c r="DDU63"/>
      <c r="DDV63"/>
      <c r="DDW63"/>
      <c r="DDX63"/>
      <c r="DDY63"/>
      <c r="DDZ63"/>
      <c r="DEA63"/>
      <c r="DEB63"/>
      <c r="DEC63"/>
      <c r="DED63"/>
      <c r="DEE63"/>
      <c r="DEF63"/>
      <c r="DEG63"/>
      <c r="DEH63"/>
      <c r="DEI63"/>
      <c r="DEJ63"/>
      <c r="DEK63"/>
      <c r="DEL63"/>
      <c r="DEM63"/>
      <c r="DEN63"/>
      <c r="DEO63"/>
      <c r="DEP63"/>
      <c r="DEQ63"/>
      <c r="DER63"/>
      <c r="DES63"/>
      <c r="DET63"/>
      <c r="DEU63"/>
      <c r="DEV63"/>
      <c r="DEW63"/>
      <c r="DEX63"/>
      <c r="DEY63"/>
      <c r="DEZ63"/>
      <c r="DFA63"/>
      <c r="DFB63"/>
      <c r="DFC63"/>
      <c r="DFD63"/>
      <c r="DFE63"/>
      <c r="DFF63"/>
      <c r="DFG63"/>
      <c r="DFH63"/>
      <c r="DFI63"/>
      <c r="DFJ63"/>
      <c r="DFK63"/>
      <c r="DFL63"/>
      <c r="DFM63"/>
      <c r="DFN63"/>
      <c r="DFO63"/>
      <c r="DFP63"/>
      <c r="DFQ63"/>
      <c r="DFR63"/>
      <c r="DFS63"/>
      <c r="DFT63"/>
      <c r="DFU63"/>
      <c r="DFV63"/>
      <c r="DFW63"/>
      <c r="DFX63"/>
      <c r="DFY63"/>
      <c r="DFZ63"/>
      <c r="DGA63"/>
      <c r="DGB63"/>
      <c r="DGC63"/>
      <c r="DGD63"/>
      <c r="DGE63"/>
      <c r="DGF63"/>
      <c r="DGG63"/>
      <c r="DGH63"/>
      <c r="DGI63"/>
      <c r="DGJ63"/>
      <c r="DGK63"/>
      <c r="DGL63"/>
      <c r="DGM63"/>
      <c r="DGN63"/>
      <c r="DGO63"/>
      <c r="DGP63"/>
      <c r="DGQ63"/>
      <c r="DGR63"/>
      <c r="DGS63"/>
      <c r="DGT63"/>
      <c r="DGU63"/>
      <c r="DGV63"/>
      <c r="DGW63"/>
      <c r="DGX63"/>
      <c r="DGY63"/>
      <c r="DGZ63"/>
      <c r="DHA63"/>
      <c r="DHB63"/>
      <c r="DHC63"/>
      <c r="DHD63"/>
      <c r="DHE63"/>
      <c r="DHF63"/>
      <c r="DHG63"/>
      <c r="DHH63"/>
      <c r="DHI63"/>
      <c r="DHJ63"/>
      <c r="DHK63"/>
      <c r="DHL63"/>
      <c r="DHM63"/>
      <c r="DHN63"/>
      <c r="DHO63"/>
      <c r="DHP63"/>
      <c r="DHQ63"/>
      <c r="DHR63"/>
      <c r="DHS63"/>
      <c r="DHT63"/>
      <c r="DHU63"/>
      <c r="DHV63"/>
      <c r="DHW63"/>
      <c r="DHX63"/>
      <c r="DHY63"/>
      <c r="DHZ63"/>
      <c r="DIA63"/>
      <c r="DIB63"/>
      <c r="DIC63"/>
      <c r="DID63"/>
      <c r="DIE63"/>
      <c r="DIF63"/>
      <c r="DIG63"/>
      <c r="DIH63"/>
      <c r="DII63"/>
      <c r="DIJ63"/>
      <c r="DIK63"/>
      <c r="DIL63"/>
      <c r="DIM63"/>
      <c r="DIN63"/>
      <c r="DIO63"/>
      <c r="DIP63"/>
      <c r="DIQ63"/>
      <c r="DIR63"/>
      <c r="DIS63"/>
      <c r="DIT63"/>
      <c r="DIU63"/>
      <c r="DIV63"/>
      <c r="DIW63"/>
      <c r="DIX63"/>
      <c r="DIY63"/>
      <c r="DIZ63"/>
      <c r="DJA63"/>
      <c r="DJB63"/>
      <c r="DJC63"/>
      <c r="DJD63"/>
      <c r="DJE63"/>
      <c r="DJF63"/>
      <c r="DJG63"/>
      <c r="DJH63"/>
      <c r="DJI63"/>
      <c r="DJJ63"/>
      <c r="DJK63"/>
      <c r="DJL63"/>
      <c r="DJM63"/>
      <c r="DJN63"/>
      <c r="DJO63"/>
      <c r="DJP63"/>
      <c r="DJQ63"/>
      <c r="DJR63"/>
      <c r="DJS63"/>
      <c r="DJT63"/>
      <c r="DJU63"/>
      <c r="DJV63"/>
      <c r="DJW63"/>
      <c r="DJX63"/>
      <c r="DJY63"/>
      <c r="DJZ63"/>
      <c r="DKA63"/>
      <c r="DKB63"/>
      <c r="DKC63"/>
      <c r="DKD63"/>
      <c r="DKE63"/>
      <c r="DKF63"/>
      <c r="DKG63"/>
      <c r="DKH63"/>
      <c r="DKI63"/>
      <c r="DKJ63"/>
      <c r="DKK63"/>
      <c r="DKL63"/>
      <c r="DKM63"/>
      <c r="DKN63"/>
      <c r="DKO63"/>
      <c r="DKP63"/>
      <c r="DKQ63"/>
      <c r="DKR63"/>
      <c r="DKS63"/>
      <c r="DKT63"/>
      <c r="DKU63"/>
      <c r="DKV63"/>
      <c r="DKW63"/>
      <c r="DKX63"/>
      <c r="DKY63"/>
      <c r="DKZ63"/>
      <c r="DLA63"/>
      <c r="DLB63"/>
      <c r="DLC63"/>
      <c r="DLD63"/>
      <c r="DLE63"/>
      <c r="DLF63"/>
      <c r="DLG63"/>
      <c r="DLH63"/>
      <c r="DLI63"/>
      <c r="DLJ63"/>
      <c r="DLK63"/>
      <c r="DLL63"/>
      <c r="DLM63"/>
      <c r="DLN63"/>
      <c r="DLO63"/>
      <c r="DLP63"/>
      <c r="DLQ63"/>
      <c r="DLR63"/>
      <c r="DLS63"/>
      <c r="DLT63"/>
      <c r="DLU63"/>
      <c r="DLV63"/>
      <c r="DLW63"/>
      <c r="DLX63"/>
      <c r="DLY63"/>
      <c r="DLZ63"/>
      <c r="DMA63"/>
      <c r="DMB63"/>
      <c r="DMC63"/>
      <c r="DMD63"/>
      <c r="DME63"/>
      <c r="DMF63"/>
      <c r="DMG63"/>
      <c r="DMH63"/>
      <c r="DMI63"/>
      <c r="DMJ63"/>
      <c r="DMK63"/>
      <c r="DML63"/>
      <c r="DMM63"/>
      <c r="DMN63"/>
      <c r="DMO63"/>
      <c r="DMP63"/>
      <c r="DMQ63"/>
      <c r="DMR63"/>
      <c r="DMS63"/>
      <c r="DMT63"/>
      <c r="DMU63"/>
      <c r="DMV63"/>
      <c r="DMW63"/>
      <c r="DMX63"/>
      <c r="DMY63"/>
      <c r="DMZ63"/>
      <c r="DNA63"/>
      <c r="DNB63"/>
      <c r="DNC63"/>
      <c r="DND63"/>
      <c r="DNE63"/>
      <c r="DNF63"/>
      <c r="DNG63"/>
      <c r="DNH63"/>
      <c r="DNI63"/>
      <c r="DNJ63"/>
      <c r="DNK63"/>
      <c r="DNL63"/>
      <c r="DNM63"/>
      <c r="DNN63"/>
      <c r="DNO63"/>
      <c r="DNP63"/>
      <c r="DNQ63"/>
      <c r="DNR63"/>
      <c r="DNS63"/>
      <c r="DNT63"/>
      <c r="DNU63"/>
      <c r="DNV63"/>
      <c r="DNW63"/>
      <c r="DNX63"/>
      <c r="DNY63"/>
      <c r="DNZ63"/>
      <c r="DOA63"/>
      <c r="DOB63"/>
      <c r="DOC63"/>
      <c r="DOD63"/>
      <c r="DOE63"/>
      <c r="DOF63"/>
      <c r="DOG63"/>
      <c r="DOH63"/>
      <c r="DOI63"/>
      <c r="DOJ63"/>
      <c r="DOK63"/>
      <c r="DOL63"/>
      <c r="DOM63"/>
      <c r="DON63"/>
      <c r="DOO63"/>
      <c r="DOP63"/>
      <c r="DOQ63"/>
      <c r="DOR63"/>
      <c r="DOS63"/>
      <c r="DOT63"/>
      <c r="DOU63"/>
      <c r="DOV63"/>
      <c r="DOW63"/>
      <c r="DOX63"/>
      <c r="DOY63"/>
      <c r="DOZ63"/>
      <c r="DPA63"/>
      <c r="DPB63"/>
      <c r="DPC63"/>
      <c r="DPD63"/>
      <c r="DPE63"/>
      <c r="DPF63"/>
      <c r="DPG63"/>
      <c r="DPH63"/>
      <c r="DPI63"/>
      <c r="DPJ63"/>
      <c r="DPK63"/>
      <c r="DPL63"/>
      <c r="DPM63"/>
      <c r="DPN63"/>
      <c r="DPO63"/>
      <c r="DPP63"/>
      <c r="DPQ63"/>
      <c r="DPR63"/>
      <c r="DPS63"/>
      <c r="DPT63"/>
      <c r="DPU63"/>
      <c r="DPV63"/>
      <c r="DPW63"/>
      <c r="DPX63"/>
      <c r="DPY63"/>
      <c r="DPZ63"/>
      <c r="DQA63"/>
      <c r="DQB63"/>
      <c r="DQC63"/>
      <c r="DQD63"/>
      <c r="DQE63"/>
      <c r="DQF63"/>
      <c r="DQG63"/>
      <c r="DQH63"/>
      <c r="DQI63"/>
      <c r="DQJ63"/>
      <c r="DQK63"/>
      <c r="DQL63"/>
      <c r="DQM63"/>
      <c r="DQN63"/>
      <c r="DQO63"/>
      <c r="DQP63"/>
      <c r="DQQ63"/>
      <c r="DQR63"/>
      <c r="DQS63"/>
      <c r="DQT63"/>
      <c r="DQU63"/>
      <c r="DQV63"/>
      <c r="DQW63"/>
      <c r="DQX63"/>
      <c r="DQY63"/>
      <c r="DQZ63"/>
      <c r="DRA63"/>
      <c r="DRB63"/>
      <c r="DRC63"/>
      <c r="DRD63"/>
      <c r="DRE63"/>
      <c r="DRF63"/>
      <c r="DRG63"/>
      <c r="DRH63"/>
      <c r="DRI63"/>
      <c r="DRJ63"/>
      <c r="DRK63"/>
      <c r="DRL63"/>
      <c r="DRM63"/>
      <c r="DRN63"/>
      <c r="DRO63"/>
      <c r="DRP63"/>
      <c r="DRQ63"/>
      <c r="DRR63"/>
      <c r="DRS63"/>
      <c r="DRT63"/>
      <c r="DRU63"/>
      <c r="DRV63"/>
      <c r="DRW63"/>
      <c r="DRX63"/>
      <c r="DRY63"/>
      <c r="DRZ63"/>
      <c r="DSA63"/>
      <c r="DSB63"/>
      <c r="DSC63"/>
      <c r="DSD63"/>
      <c r="DSE63"/>
      <c r="DSF63"/>
      <c r="DSG63"/>
      <c r="DSH63"/>
      <c r="DSI63"/>
      <c r="DSJ63"/>
      <c r="DSK63"/>
      <c r="DSL63"/>
      <c r="DSM63"/>
      <c r="DSN63"/>
      <c r="DSO63"/>
      <c r="DSP63"/>
      <c r="DSQ63"/>
      <c r="DSR63"/>
      <c r="DSS63"/>
      <c r="DST63"/>
      <c r="DSU63"/>
      <c r="DSV63"/>
      <c r="DSW63"/>
      <c r="DSX63"/>
      <c r="DSY63"/>
      <c r="DSZ63"/>
      <c r="DTA63"/>
      <c r="DTB63"/>
      <c r="DTC63"/>
      <c r="DTD63"/>
      <c r="DTE63"/>
      <c r="DTF63"/>
      <c r="DTG63"/>
      <c r="DTH63"/>
      <c r="DTI63"/>
      <c r="DTJ63"/>
      <c r="DTK63"/>
      <c r="DTL63"/>
      <c r="DTM63"/>
      <c r="DTN63"/>
      <c r="DTO63"/>
      <c r="DTP63"/>
      <c r="DTQ63"/>
      <c r="DTR63"/>
      <c r="DTS63"/>
      <c r="DTT63"/>
      <c r="DTU63"/>
      <c r="DTV63"/>
      <c r="DTW63"/>
      <c r="DTX63"/>
      <c r="DTY63"/>
      <c r="DTZ63"/>
      <c r="DUA63"/>
      <c r="DUB63"/>
      <c r="DUC63"/>
      <c r="DUD63"/>
      <c r="DUE63"/>
      <c r="DUF63"/>
      <c r="DUG63"/>
      <c r="DUH63"/>
      <c r="DUI63"/>
      <c r="DUJ63"/>
      <c r="DUK63"/>
      <c r="DUL63"/>
      <c r="DUM63"/>
      <c r="DUN63"/>
      <c r="DUO63"/>
      <c r="DUP63"/>
      <c r="DUQ63"/>
      <c r="DUR63"/>
      <c r="DUS63"/>
      <c r="DUT63"/>
      <c r="DUU63"/>
      <c r="DUV63"/>
      <c r="DUW63"/>
      <c r="DUX63"/>
      <c r="DUY63"/>
      <c r="DUZ63"/>
      <c r="DVA63"/>
      <c r="DVB63"/>
      <c r="DVC63"/>
      <c r="DVD63"/>
      <c r="DVE63"/>
      <c r="DVF63"/>
      <c r="DVG63"/>
      <c r="DVH63"/>
      <c r="DVI63"/>
      <c r="DVJ63"/>
      <c r="DVK63"/>
      <c r="DVL63"/>
      <c r="DVM63"/>
      <c r="DVN63"/>
      <c r="DVO63"/>
      <c r="DVP63"/>
      <c r="DVQ63"/>
      <c r="DVR63"/>
      <c r="DVS63"/>
      <c r="DVT63"/>
      <c r="DVU63"/>
      <c r="DVV63"/>
      <c r="DVW63"/>
      <c r="DVX63"/>
      <c r="DVY63"/>
      <c r="DVZ63"/>
      <c r="DWA63"/>
      <c r="DWB63"/>
      <c r="DWC63"/>
      <c r="DWD63"/>
      <c r="DWE63"/>
      <c r="DWF63"/>
      <c r="DWG63"/>
      <c r="DWH63"/>
      <c r="DWI63"/>
      <c r="DWJ63"/>
      <c r="DWK63"/>
      <c r="DWL63"/>
      <c r="DWM63"/>
      <c r="DWN63"/>
      <c r="DWO63"/>
      <c r="DWP63"/>
      <c r="DWQ63"/>
      <c r="DWR63"/>
      <c r="DWS63"/>
      <c r="DWT63"/>
      <c r="DWU63"/>
      <c r="DWV63"/>
      <c r="DWW63"/>
      <c r="DWX63"/>
      <c r="DWY63"/>
      <c r="DWZ63"/>
      <c r="DXA63"/>
      <c r="DXB63"/>
      <c r="DXC63"/>
      <c r="DXD63"/>
      <c r="DXE63"/>
      <c r="DXF63"/>
      <c r="DXG63"/>
      <c r="DXH63"/>
      <c r="DXI63"/>
      <c r="DXJ63"/>
      <c r="DXK63"/>
      <c r="DXL63"/>
      <c r="DXM63"/>
      <c r="DXN63"/>
      <c r="DXO63"/>
      <c r="DXP63"/>
      <c r="DXQ63"/>
      <c r="DXR63"/>
      <c r="DXS63"/>
      <c r="DXT63"/>
      <c r="DXU63"/>
      <c r="DXV63"/>
      <c r="DXW63"/>
      <c r="DXX63"/>
      <c r="DXY63"/>
      <c r="DXZ63"/>
      <c r="DYA63"/>
      <c r="DYB63"/>
      <c r="DYC63"/>
      <c r="DYD63"/>
      <c r="DYE63"/>
      <c r="DYF63"/>
      <c r="DYG63"/>
      <c r="DYH63"/>
      <c r="DYI63"/>
      <c r="DYJ63"/>
      <c r="DYK63"/>
      <c r="DYL63"/>
      <c r="DYM63"/>
      <c r="DYN63"/>
      <c r="DYO63"/>
      <c r="DYP63"/>
      <c r="DYQ63"/>
      <c r="DYR63"/>
      <c r="DYS63"/>
      <c r="DYT63"/>
      <c r="DYU63"/>
      <c r="DYV63"/>
      <c r="DYW63"/>
      <c r="DYX63"/>
      <c r="DYY63"/>
      <c r="DYZ63"/>
      <c r="DZA63"/>
      <c r="DZB63"/>
      <c r="DZC63"/>
      <c r="DZD63"/>
      <c r="DZE63"/>
      <c r="DZF63"/>
      <c r="DZG63"/>
      <c r="DZH63"/>
      <c r="DZI63"/>
      <c r="DZJ63"/>
      <c r="DZK63"/>
      <c r="DZL63"/>
      <c r="DZM63"/>
      <c r="DZN63"/>
      <c r="DZO63"/>
      <c r="DZP63"/>
      <c r="DZQ63"/>
      <c r="DZR63"/>
      <c r="DZS63"/>
      <c r="DZT63"/>
      <c r="DZU63"/>
      <c r="DZV63"/>
      <c r="DZW63"/>
      <c r="DZX63"/>
      <c r="DZY63"/>
      <c r="DZZ63"/>
      <c r="EAA63"/>
      <c r="EAB63"/>
      <c r="EAC63"/>
      <c r="EAD63"/>
      <c r="EAE63"/>
      <c r="EAF63"/>
      <c r="EAG63"/>
      <c r="EAH63"/>
      <c r="EAI63"/>
      <c r="EAJ63"/>
      <c r="EAK63"/>
      <c r="EAL63"/>
      <c r="EAM63"/>
      <c r="EAN63"/>
      <c r="EAO63"/>
      <c r="EAP63"/>
      <c r="EAQ63"/>
      <c r="EAR63"/>
      <c r="EAS63"/>
      <c r="EAT63"/>
      <c r="EAU63"/>
      <c r="EAV63"/>
      <c r="EAW63"/>
      <c r="EAX63"/>
      <c r="EAY63"/>
      <c r="EAZ63"/>
      <c r="EBA63"/>
      <c r="EBB63"/>
      <c r="EBC63"/>
      <c r="EBD63"/>
      <c r="EBE63"/>
      <c r="EBF63"/>
      <c r="EBG63"/>
      <c r="EBH63"/>
      <c r="EBI63"/>
      <c r="EBJ63"/>
      <c r="EBK63"/>
      <c r="EBL63"/>
      <c r="EBM63"/>
      <c r="EBN63"/>
      <c r="EBO63"/>
      <c r="EBP63"/>
      <c r="EBQ63"/>
      <c r="EBR63"/>
      <c r="EBS63"/>
      <c r="EBT63"/>
      <c r="EBU63"/>
      <c r="EBV63"/>
      <c r="EBW63"/>
      <c r="EBX63"/>
      <c r="EBY63"/>
      <c r="EBZ63"/>
      <c r="ECA63"/>
      <c r="ECB63"/>
      <c r="ECC63"/>
      <c r="ECD63"/>
      <c r="ECE63"/>
      <c r="ECF63"/>
      <c r="ECG63"/>
      <c r="ECH63"/>
      <c r="ECI63"/>
      <c r="ECJ63"/>
      <c r="ECK63"/>
      <c r="ECL63"/>
      <c r="ECM63"/>
      <c r="ECN63"/>
      <c r="ECO63"/>
      <c r="ECP63"/>
      <c r="ECQ63"/>
      <c r="ECR63"/>
      <c r="ECS63"/>
      <c r="ECT63"/>
      <c r="ECU63"/>
      <c r="ECV63"/>
      <c r="ECW63"/>
      <c r="ECX63"/>
      <c r="ECY63"/>
      <c r="ECZ63"/>
      <c r="EDA63"/>
      <c r="EDB63"/>
      <c r="EDC63"/>
      <c r="EDD63"/>
      <c r="EDE63"/>
      <c r="EDF63"/>
      <c r="EDG63"/>
      <c r="EDH63"/>
      <c r="EDI63"/>
      <c r="EDJ63"/>
      <c r="EDK63"/>
      <c r="EDL63"/>
      <c r="EDM63"/>
      <c r="EDN63"/>
      <c r="EDO63"/>
      <c r="EDP63"/>
      <c r="EDQ63"/>
      <c r="EDR63"/>
      <c r="EDS63"/>
      <c r="EDT63"/>
      <c r="EDU63"/>
      <c r="EDV63"/>
      <c r="EDW63"/>
      <c r="EDX63"/>
      <c r="EDY63"/>
      <c r="EDZ63"/>
      <c r="EEA63"/>
      <c r="EEB63"/>
      <c r="EEC63"/>
      <c r="EED63"/>
      <c r="EEE63"/>
      <c r="EEF63"/>
      <c r="EEG63"/>
      <c r="EEH63"/>
      <c r="EEI63"/>
      <c r="EEJ63"/>
      <c r="EEK63"/>
      <c r="EEL63"/>
      <c r="EEM63"/>
      <c r="EEN63"/>
      <c r="EEO63"/>
      <c r="EEP63"/>
      <c r="EEQ63"/>
      <c r="EER63"/>
      <c r="EES63"/>
      <c r="EET63"/>
      <c r="EEU63"/>
      <c r="EEV63"/>
      <c r="EEW63"/>
      <c r="EEX63"/>
      <c r="EEY63"/>
      <c r="EEZ63"/>
      <c r="EFA63"/>
      <c r="EFB63"/>
      <c r="EFC63"/>
      <c r="EFD63"/>
      <c r="EFE63"/>
      <c r="EFF63"/>
      <c r="EFG63"/>
      <c r="EFH63"/>
      <c r="EFI63"/>
      <c r="EFJ63"/>
      <c r="EFK63"/>
      <c r="EFL63"/>
      <c r="EFM63"/>
      <c r="EFN63"/>
      <c r="EFO63"/>
      <c r="EFP63"/>
      <c r="EFQ63"/>
      <c r="EFR63"/>
      <c r="EFS63"/>
      <c r="EFT63"/>
      <c r="EFU63"/>
      <c r="EFV63"/>
      <c r="EFW63"/>
      <c r="EFX63"/>
      <c r="EFY63"/>
      <c r="EFZ63"/>
      <c r="EGA63"/>
      <c r="EGB63"/>
      <c r="EGC63"/>
      <c r="EGD63"/>
      <c r="EGE63"/>
      <c r="EGF63"/>
      <c r="EGG63"/>
      <c r="EGH63"/>
      <c r="EGI63"/>
      <c r="EGJ63"/>
      <c r="EGK63"/>
      <c r="EGL63"/>
      <c r="EGM63"/>
      <c r="EGN63"/>
      <c r="EGO63"/>
      <c r="EGP63"/>
      <c r="EGQ63"/>
      <c r="EGR63"/>
      <c r="EGS63"/>
      <c r="EGT63"/>
      <c r="EGU63"/>
      <c r="EGV63"/>
      <c r="EGW63"/>
      <c r="EGX63"/>
      <c r="EGY63"/>
      <c r="EGZ63"/>
      <c r="EHA63"/>
      <c r="EHB63"/>
      <c r="EHC63"/>
      <c r="EHD63"/>
      <c r="EHE63"/>
      <c r="EHF63"/>
      <c r="EHG63"/>
      <c r="EHH63"/>
      <c r="EHI63"/>
      <c r="EHJ63"/>
      <c r="EHK63"/>
      <c r="EHL63"/>
      <c r="EHM63"/>
      <c r="EHN63"/>
      <c r="EHO63"/>
      <c r="EHP63"/>
      <c r="EHQ63"/>
      <c r="EHR63"/>
      <c r="EHS63"/>
      <c r="EHT63"/>
      <c r="EHU63"/>
      <c r="EHV63"/>
      <c r="EHW63"/>
      <c r="EHX63"/>
      <c r="EHY63"/>
      <c r="EHZ63"/>
      <c r="EIA63"/>
      <c r="EIB63"/>
      <c r="EIC63"/>
      <c r="EID63"/>
      <c r="EIE63"/>
      <c r="EIF63"/>
      <c r="EIG63"/>
      <c r="EIH63"/>
      <c r="EII63"/>
      <c r="EIJ63"/>
      <c r="EIK63"/>
      <c r="EIL63"/>
      <c r="EIM63"/>
      <c r="EIN63"/>
      <c r="EIO63"/>
      <c r="EIP63"/>
      <c r="EIQ63"/>
      <c r="EIR63"/>
      <c r="EIS63"/>
      <c r="EIT63"/>
      <c r="EIU63"/>
      <c r="EIV63"/>
      <c r="EIW63"/>
      <c r="EIX63"/>
      <c r="EIY63"/>
      <c r="EIZ63"/>
      <c r="EJA63"/>
      <c r="EJB63"/>
      <c r="EJC63"/>
      <c r="EJD63"/>
      <c r="EJE63"/>
      <c r="EJF63"/>
      <c r="EJG63"/>
      <c r="EJH63"/>
      <c r="EJI63"/>
      <c r="EJJ63"/>
      <c r="EJK63"/>
      <c r="EJL63"/>
      <c r="EJM63"/>
      <c r="EJN63"/>
      <c r="EJO63"/>
      <c r="EJP63"/>
      <c r="EJQ63"/>
      <c r="EJR63"/>
      <c r="EJS63"/>
      <c r="EJT63"/>
      <c r="EJU63"/>
      <c r="EJV63"/>
      <c r="EJW63"/>
      <c r="EJX63"/>
      <c r="EJY63"/>
      <c r="EJZ63"/>
      <c r="EKA63"/>
      <c r="EKB63"/>
      <c r="EKC63"/>
      <c r="EKD63"/>
      <c r="EKE63"/>
      <c r="EKF63"/>
      <c r="EKG63"/>
      <c r="EKH63"/>
      <c r="EKI63"/>
      <c r="EKJ63"/>
      <c r="EKK63"/>
      <c r="EKL63"/>
      <c r="EKM63"/>
      <c r="EKN63"/>
      <c r="EKO63"/>
      <c r="EKP63"/>
      <c r="EKQ63"/>
      <c r="EKR63"/>
      <c r="EKS63"/>
      <c r="EKT63"/>
      <c r="EKU63"/>
      <c r="EKV63"/>
      <c r="EKW63"/>
      <c r="EKX63"/>
      <c r="EKY63"/>
      <c r="EKZ63"/>
      <c r="ELA63"/>
      <c r="ELB63"/>
      <c r="ELC63"/>
      <c r="ELD63"/>
      <c r="ELE63"/>
      <c r="ELF63"/>
      <c r="ELG63"/>
      <c r="ELH63"/>
      <c r="ELI63"/>
      <c r="ELJ63"/>
      <c r="ELK63"/>
      <c r="ELL63"/>
      <c r="ELM63"/>
      <c r="ELN63"/>
      <c r="ELO63"/>
      <c r="ELP63"/>
      <c r="ELQ63"/>
      <c r="ELR63"/>
      <c r="ELS63"/>
      <c r="ELT63"/>
      <c r="ELU63"/>
      <c r="ELV63"/>
      <c r="ELW63"/>
      <c r="ELX63"/>
      <c r="ELY63"/>
      <c r="ELZ63"/>
      <c r="EMA63"/>
      <c r="EMB63"/>
      <c r="EMC63"/>
      <c r="EMD63"/>
      <c r="EME63"/>
      <c r="EMF63"/>
      <c r="EMG63"/>
      <c r="EMH63"/>
      <c r="EMI63"/>
      <c r="EMJ63"/>
      <c r="EMK63"/>
      <c r="EML63"/>
      <c r="EMM63"/>
      <c r="EMN63"/>
      <c r="EMO63"/>
      <c r="EMP63"/>
      <c r="EMQ63"/>
      <c r="EMR63"/>
      <c r="EMS63"/>
      <c r="EMT63"/>
      <c r="EMU63"/>
      <c r="EMV63"/>
      <c r="EMW63"/>
      <c r="EMX63"/>
      <c r="EMY63"/>
      <c r="EMZ63"/>
      <c r="ENA63"/>
      <c r="ENB63"/>
      <c r="ENC63"/>
      <c r="END63"/>
      <c r="ENE63"/>
      <c r="ENF63"/>
      <c r="ENG63"/>
      <c r="ENH63"/>
      <c r="ENI63"/>
      <c r="ENJ63"/>
      <c r="ENK63"/>
      <c r="ENL63"/>
      <c r="ENM63"/>
      <c r="ENN63"/>
      <c r="ENO63"/>
      <c r="ENP63"/>
      <c r="ENQ63"/>
      <c r="ENR63"/>
      <c r="ENS63"/>
      <c r="ENT63"/>
      <c r="ENU63"/>
      <c r="ENV63"/>
      <c r="ENW63"/>
      <c r="ENX63"/>
      <c r="ENY63"/>
      <c r="ENZ63"/>
      <c r="EOA63"/>
      <c r="EOB63"/>
      <c r="EOC63"/>
      <c r="EOD63"/>
      <c r="EOE63"/>
      <c r="EOF63"/>
      <c r="EOG63"/>
      <c r="EOH63"/>
      <c r="EOI63"/>
      <c r="EOJ63"/>
      <c r="EOK63"/>
      <c r="EOL63"/>
      <c r="EOM63"/>
      <c r="EON63"/>
      <c r="EOO63"/>
      <c r="EOP63"/>
      <c r="EOQ63"/>
      <c r="EOR63"/>
      <c r="EOS63"/>
      <c r="EOT63"/>
      <c r="EOU63"/>
      <c r="EOV63"/>
      <c r="EOW63"/>
      <c r="EOX63"/>
      <c r="EOY63"/>
      <c r="EOZ63"/>
      <c r="EPA63"/>
      <c r="EPB63"/>
      <c r="EPC63"/>
      <c r="EPD63"/>
      <c r="EPE63"/>
      <c r="EPF63"/>
      <c r="EPG63"/>
      <c r="EPH63"/>
      <c r="EPI63"/>
      <c r="EPJ63"/>
      <c r="EPK63"/>
      <c r="EPL63"/>
      <c r="EPM63"/>
      <c r="EPN63"/>
      <c r="EPO63"/>
      <c r="EPP63"/>
      <c r="EPQ63"/>
      <c r="EPR63"/>
      <c r="EPS63"/>
      <c r="EPT63"/>
      <c r="EPU63"/>
      <c r="EPV63"/>
      <c r="EPW63"/>
      <c r="EPX63"/>
      <c r="EPY63"/>
      <c r="EPZ63"/>
      <c r="EQA63"/>
      <c r="EQB63"/>
      <c r="EQC63"/>
      <c r="EQD63"/>
      <c r="EQE63"/>
      <c r="EQF63"/>
      <c r="EQG63"/>
      <c r="EQH63"/>
      <c r="EQI63"/>
      <c r="EQJ63"/>
      <c r="EQK63"/>
      <c r="EQL63"/>
      <c r="EQM63"/>
      <c r="EQN63"/>
      <c r="EQO63"/>
      <c r="EQP63"/>
      <c r="EQQ63"/>
      <c r="EQR63"/>
      <c r="EQS63"/>
      <c r="EQT63"/>
      <c r="EQU63"/>
      <c r="EQV63"/>
      <c r="EQW63"/>
      <c r="EQX63"/>
      <c r="EQY63"/>
      <c r="EQZ63"/>
      <c r="ERA63"/>
      <c r="ERB63"/>
      <c r="ERC63"/>
      <c r="ERD63"/>
      <c r="ERE63"/>
      <c r="ERF63"/>
      <c r="ERG63"/>
      <c r="ERH63"/>
      <c r="ERI63"/>
      <c r="ERJ63"/>
      <c r="ERK63"/>
      <c r="ERL63"/>
      <c r="ERM63"/>
      <c r="ERN63"/>
      <c r="ERO63"/>
      <c r="ERP63"/>
      <c r="ERQ63"/>
      <c r="ERR63"/>
      <c r="ERS63"/>
      <c r="ERT63"/>
      <c r="ERU63"/>
      <c r="ERV63"/>
      <c r="ERW63"/>
      <c r="ERX63"/>
      <c r="ERY63"/>
      <c r="ERZ63"/>
      <c r="ESA63"/>
      <c r="ESB63"/>
      <c r="ESC63"/>
      <c r="ESD63"/>
      <c r="ESE63"/>
      <c r="ESF63"/>
      <c r="ESG63"/>
      <c r="ESH63"/>
      <c r="ESI63"/>
      <c r="ESJ63"/>
      <c r="ESK63"/>
      <c r="ESL63"/>
      <c r="ESM63"/>
      <c r="ESN63"/>
      <c r="ESO63"/>
      <c r="ESP63"/>
      <c r="ESQ63"/>
      <c r="ESR63"/>
      <c r="ESS63"/>
      <c r="EST63"/>
      <c r="ESU63"/>
      <c r="ESV63"/>
      <c r="ESW63"/>
      <c r="ESX63"/>
      <c r="ESY63"/>
      <c r="ESZ63"/>
      <c r="ETA63"/>
      <c r="ETB63"/>
      <c r="ETC63"/>
      <c r="ETD63"/>
      <c r="ETE63"/>
      <c r="ETF63"/>
      <c r="ETG63"/>
      <c r="ETH63"/>
      <c r="ETI63"/>
      <c r="ETJ63"/>
      <c r="ETK63"/>
      <c r="ETL63"/>
      <c r="ETM63"/>
      <c r="ETN63"/>
      <c r="ETO63"/>
      <c r="ETP63"/>
      <c r="ETQ63"/>
      <c r="ETR63"/>
      <c r="ETS63"/>
      <c r="ETT63"/>
      <c r="ETU63"/>
      <c r="ETV63"/>
      <c r="ETW63"/>
      <c r="ETX63"/>
      <c r="ETY63"/>
      <c r="ETZ63"/>
      <c r="EUA63"/>
      <c r="EUB63"/>
      <c r="EUC63"/>
      <c r="EUD63"/>
      <c r="EUE63"/>
      <c r="EUF63"/>
      <c r="EUG63"/>
      <c r="EUH63"/>
      <c r="EUI63"/>
      <c r="EUJ63"/>
      <c r="EUK63"/>
      <c r="EUL63"/>
      <c r="EUM63"/>
      <c r="EUN63"/>
      <c r="EUO63"/>
      <c r="EUP63"/>
      <c r="EUQ63"/>
      <c r="EUR63"/>
      <c r="EUS63"/>
      <c r="EUT63"/>
      <c r="EUU63"/>
      <c r="EUV63"/>
      <c r="EUW63"/>
      <c r="EUX63"/>
      <c r="EUY63"/>
      <c r="EUZ63"/>
      <c r="EVA63"/>
      <c r="EVB63"/>
      <c r="EVC63"/>
      <c r="EVD63"/>
      <c r="EVE63"/>
      <c r="EVF63"/>
      <c r="EVG63"/>
      <c r="EVH63"/>
      <c r="EVI63"/>
      <c r="EVJ63"/>
      <c r="EVK63"/>
      <c r="EVL63"/>
      <c r="EVM63"/>
      <c r="EVN63"/>
      <c r="EVO63"/>
      <c r="EVP63"/>
      <c r="EVQ63"/>
      <c r="EVR63"/>
      <c r="EVS63"/>
      <c r="EVT63"/>
      <c r="EVU63"/>
      <c r="EVV63"/>
      <c r="EVW63"/>
      <c r="EVX63"/>
      <c r="EVY63"/>
      <c r="EVZ63"/>
      <c r="EWA63"/>
      <c r="EWB63"/>
      <c r="EWC63"/>
      <c r="EWD63"/>
      <c r="EWE63"/>
      <c r="EWF63"/>
      <c r="EWG63"/>
      <c r="EWH63"/>
      <c r="EWI63"/>
      <c r="EWJ63"/>
      <c r="EWK63"/>
      <c r="EWL63"/>
      <c r="EWM63"/>
      <c r="EWN63"/>
      <c r="EWO63"/>
      <c r="EWP63"/>
      <c r="EWQ63"/>
      <c r="EWR63"/>
      <c r="EWS63"/>
      <c r="EWT63"/>
      <c r="EWU63"/>
      <c r="EWV63"/>
      <c r="EWW63"/>
      <c r="EWX63"/>
      <c r="EWY63"/>
      <c r="EWZ63"/>
      <c r="EXA63"/>
      <c r="EXB63"/>
      <c r="EXC63"/>
      <c r="EXD63"/>
      <c r="EXE63"/>
      <c r="EXF63"/>
      <c r="EXG63"/>
      <c r="EXH63"/>
      <c r="EXI63"/>
      <c r="EXJ63"/>
      <c r="EXK63"/>
      <c r="EXL63"/>
      <c r="EXM63"/>
      <c r="EXN63"/>
      <c r="EXO63"/>
      <c r="EXP63"/>
      <c r="EXQ63"/>
      <c r="EXR63"/>
      <c r="EXS63"/>
      <c r="EXT63"/>
      <c r="EXU63"/>
      <c r="EXV63"/>
      <c r="EXW63"/>
      <c r="EXX63"/>
      <c r="EXY63"/>
      <c r="EXZ63"/>
      <c r="EYA63"/>
      <c r="EYB63"/>
      <c r="EYC63"/>
      <c r="EYD63"/>
      <c r="EYE63"/>
      <c r="EYF63"/>
      <c r="EYG63"/>
      <c r="EYH63"/>
      <c r="EYI63"/>
      <c r="EYJ63"/>
      <c r="EYK63"/>
      <c r="EYL63"/>
      <c r="EYM63"/>
      <c r="EYN63"/>
      <c r="EYO63"/>
      <c r="EYP63"/>
      <c r="EYQ63"/>
      <c r="EYR63"/>
      <c r="EYS63"/>
      <c r="EYT63"/>
      <c r="EYU63"/>
      <c r="EYV63"/>
      <c r="EYW63"/>
      <c r="EYX63"/>
      <c r="EYY63"/>
      <c r="EYZ63"/>
      <c r="EZA63"/>
      <c r="EZB63"/>
      <c r="EZC63"/>
      <c r="EZD63"/>
      <c r="EZE63"/>
      <c r="EZF63"/>
      <c r="EZG63"/>
      <c r="EZH63"/>
      <c r="EZI63"/>
      <c r="EZJ63"/>
      <c r="EZK63"/>
      <c r="EZL63"/>
      <c r="EZM63"/>
      <c r="EZN63"/>
      <c r="EZO63"/>
      <c r="EZP63"/>
      <c r="EZQ63"/>
      <c r="EZR63"/>
      <c r="EZS63"/>
      <c r="EZT63"/>
      <c r="EZU63"/>
      <c r="EZV63"/>
      <c r="EZW63"/>
      <c r="EZX63"/>
      <c r="EZY63"/>
      <c r="EZZ63"/>
      <c r="FAA63"/>
      <c r="FAB63"/>
      <c r="FAC63"/>
      <c r="FAD63"/>
      <c r="FAE63"/>
      <c r="FAF63"/>
      <c r="FAG63"/>
      <c r="FAH63"/>
      <c r="FAI63"/>
      <c r="FAJ63"/>
      <c r="FAK63"/>
      <c r="FAL63"/>
      <c r="FAM63"/>
      <c r="FAN63"/>
      <c r="FAO63"/>
      <c r="FAP63"/>
      <c r="FAQ63"/>
      <c r="FAR63"/>
      <c r="FAS63"/>
      <c r="FAT63"/>
      <c r="FAU63"/>
      <c r="FAV63"/>
      <c r="FAW63"/>
      <c r="FAX63"/>
      <c r="FAY63"/>
      <c r="FAZ63"/>
      <c r="FBA63"/>
      <c r="FBB63"/>
      <c r="FBC63"/>
      <c r="FBD63"/>
      <c r="FBE63"/>
      <c r="FBF63"/>
      <c r="FBG63"/>
      <c r="FBH63"/>
      <c r="FBI63"/>
      <c r="FBJ63"/>
      <c r="FBK63"/>
      <c r="FBL63"/>
      <c r="FBM63"/>
      <c r="FBN63"/>
      <c r="FBO63"/>
      <c r="FBP63"/>
      <c r="FBQ63"/>
      <c r="FBR63"/>
      <c r="FBS63"/>
      <c r="FBT63"/>
      <c r="FBU63"/>
      <c r="FBV63"/>
      <c r="FBW63"/>
      <c r="FBX63"/>
      <c r="FBY63"/>
      <c r="FBZ63"/>
      <c r="FCA63"/>
      <c r="FCB63"/>
      <c r="FCC63"/>
      <c r="FCD63"/>
      <c r="FCE63"/>
      <c r="FCF63"/>
      <c r="FCG63"/>
      <c r="FCH63"/>
      <c r="FCI63"/>
      <c r="FCJ63"/>
      <c r="FCK63"/>
      <c r="FCL63"/>
      <c r="FCM63"/>
      <c r="FCN63"/>
      <c r="FCO63"/>
      <c r="FCP63"/>
      <c r="FCQ63"/>
      <c r="FCR63"/>
      <c r="FCS63"/>
      <c r="FCT63"/>
      <c r="FCU63"/>
      <c r="FCV63"/>
      <c r="FCW63"/>
      <c r="FCX63"/>
      <c r="FCY63"/>
      <c r="FCZ63"/>
      <c r="FDA63"/>
      <c r="FDB63"/>
      <c r="FDC63"/>
      <c r="FDD63"/>
      <c r="FDE63"/>
      <c r="FDF63"/>
      <c r="FDG63"/>
      <c r="FDH63"/>
      <c r="FDI63"/>
      <c r="FDJ63"/>
      <c r="FDK63"/>
      <c r="FDL63"/>
      <c r="FDM63"/>
      <c r="FDN63"/>
      <c r="FDO63"/>
      <c r="FDP63"/>
      <c r="FDQ63"/>
      <c r="FDR63"/>
      <c r="FDS63"/>
      <c r="FDT63"/>
      <c r="FDU63"/>
      <c r="FDV63"/>
      <c r="FDW63"/>
      <c r="FDX63"/>
      <c r="FDY63"/>
      <c r="FDZ63"/>
      <c r="FEA63"/>
      <c r="FEB63"/>
      <c r="FEC63"/>
      <c r="FED63"/>
      <c r="FEE63"/>
      <c r="FEF63"/>
      <c r="FEG63"/>
      <c r="FEH63"/>
      <c r="FEI63"/>
      <c r="FEJ63"/>
      <c r="FEK63"/>
      <c r="FEL63"/>
      <c r="FEM63"/>
      <c r="FEN63"/>
      <c r="FEO63"/>
      <c r="FEP63"/>
      <c r="FEQ63"/>
      <c r="FER63"/>
      <c r="FES63"/>
      <c r="FET63"/>
      <c r="FEU63"/>
      <c r="FEV63"/>
      <c r="FEW63"/>
      <c r="FEX63"/>
      <c r="FEY63"/>
      <c r="FEZ63"/>
      <c r="FFA63"/>
      <c r="FFB63"/>
      <c r="FFC63"/>
      <c r="FFD63"/>
      <c r="FFE63"/>
      <c r="FFF63"/>
      <c r="FFG63"/>
      <c r="FFH63"/>
      <c r="FFI63"/>
      <c r="FFJ63"/>
      <c r="FFK63"/>
      <c r="FFL63"/>
      <c r="FFM63"/>
      <c r="FFN63"/>
      <c r="FFO63"/>
      <c r="FFP63"/>
      <c r="FFQ63"/>
      <c r="FFR63"/>
      <c r="FFS63"/>
      <c r="FFT63"/>
      <c r="FFU63"/>
      <c r="FFV63"/>
      <c r="FFW63"/>
      <c r="FFX63"/>
      <c r="FFY63"/>
      <c r="FFZ63"/>
      <c r="FGA63"/>
      <c r="FGB63"/>
      <c r="FGC63"/>
      <c r="FGD63"/>
      <c r="FGE63"/>
      <c r="FGF63"/>
      <c r="FGG63"/>
      <c r="FGH63"/>
      <c r="FGI63"/>
      <c r="FGJ63"/>
      <c r="FGK63"/>
      <c r="FGL63"/>
      <c r="FGM63"/>
      <c r="FGN63"/>
      <c r="FGO63"/>
      <c r="FGP63"/>
      <c r="FGQ63"/>
      <c r="FGR63"/>
      <c r="FGS63"/>
      <c r="FGT63"/>
      <c r="FGU63"/>
      <c r="FGV63"/>
      <c r="FGW63"/>
      <c r="FGX63"/>
      <c r="FGY63"/>
      <c r="FGZ63"/>
      <c r="FHA63"/>
      <c r="FHB63"/>
      <c r="FHC63"/>
      <c r="FHD63"/>
      <c r="FHE63"/>
      <c r="FHF63"/>
      <c r="FHG63"/>
      <c r="FHH63"/>
      <c r="FHI63"/>
      <c r="FHJ63"/>
      <c r="FHK63"/>
      <c r="FHL63"/>
      <c r="FHM63"/>
      <c r="FHN63"/>
      <c r="FHO63"/>
      <c r="FHP63"/>
      <c r="FHQ63"/>
      <c r="FHR63"/>
      <c r="FHS63"/>
      <c r="FHT63"/>
      <c r="FHU63"/>
      <c r="FHV63"/>
      <c r="FHW63"/>
      <c r="FHX63"/>
      <c r="FHY63"/>
      <c r="FHZ63"/>
      <c r="FIA63"/>
      <c r="FIB63"/>
      <c r="FIC63"/>
      <c r="FID63"/>
      <c r="FIE63"/>
      <c r="FIF63"/>
      <c r="FIG63"/>
      <c r="FIH63"/>
      <c r="FII63"/>
      <c r="FIJ63"/>
      <c r="FIK63"/>
      <c r="FIL63"/>
      <c r="FIM63"/>
      <c r="FIN63"/>
      <c r="FIO63"/>
      <c r="FIP63"/>
      <c r="FIQ63"/>
      <c r="FIR63"/>
      <c r="FIS63"/>
      <c r="FIT63"/>
      <c r="FIU63"/>
      <c r="FIV63"/>
      <c r="FIW63"/>
      <c r="FIX63"/>
      <c r="FIY63"/>
      <c r="FIZ63"/>
      <c r="FJA63"/>
      <c r="FJB63"/>
      <c r="FJC63"/>
      <c r="FJD63"/>
      <c r="FJE63"/>
      <c r="FJF63"/>
      <c r="FJG63"/>
      <c r="FJH63"/>
      <c r="FJI63"/>
      <c r="FJJ63"/>
      <c r="FJK63"/>
      <c r="FJL63"/>
      <c r="FJM63"/>
      <c r="FJN63"/>
      <c r="FJO63"/>
      <c r="FJP63"/>
      <c r="FJQ63"/>
      <c r="FJR63"/>
      <c r="FJS63"/>
      <c r="FJT63"/>
      <c r="FJU63"/>
      <c r="FJV63"/>
      <c r="FJW63"/>
      <c r="FJX63"/>
      <c r="FJY63"/>
      <c r="FJZ63"/>
      <c r="FKA63"/>
      <c r="FKB63"/>
      <c r="FKC63"/>
      <c r="FKD63"/>
      <c r="FKE63"/>
      <c r="FKF63"/>
      <c r="FKG63"/>
      <c r="FKH63"/>
      <c r="FKI63"/>
      <c r="FKJ63"/>
      <c r="FKK63"/>
      <c r="FKL63"/>
      <c r="FKM63"/>
      <c r="FKN63"/>
      <c r="FKO63"/>
      <c r="FKP63"/>
      <c r="FKQ63"/>
      <c r="FKR63"/>
      <c r="FKS63"/>
      <c r="FKT63"/>
      <c r="FKU63"/>
      <c r="FKV63"/>
      <c r="FKW63"/>
      <c r="FKX63"/>
      <c r="FKY63"/>
      <c r="FKZ63"/>
      <c r="FLA63"/>
      <c r="FLB63"/>
      <c r="FLC63"/>
      <c r="FLD63"/>
      <c r="FLE63"/>
      <c r="FLF63"/>
      <c r="FLG63"/>
      <c r="FLH63"/>
      <c r="FLI63"/>
      <c r="FLJ63"/>
      <c r="FLK63"/>
      <c r="FLL63"/>
      <c r="FLM63"/>
      <c r="FLN63"/>
      <c r="FLO63"/>
      <c r="FLP63"/>
      <c r="FLQ63"/>
      <c r="FLR63"/>
      <c r="FLS63"/>
      <c r="FLT63"/>
      <c r="FLU63"/>
      <c r="FLV63"/>
      <c r="FLW63"/>
      <c r="FLX63"/>
      <c r="FLY63"/>
      <c r="FLZ63"/>
      <c r="FMA63"/>
      <c r="FMB63"/>
      <c r="FMC63"/>
      <c r="FMD63"/>
      <c r="FME63"/>
      <c r="FMF63"/>
      <c r="FMG63"/>
      <c r="FMH63"/>
      <c r="FMI63"/>
      <c r="FMJ63"/>
      <c r="FMK63"/>
      <c r="FML63"/>
      <c r="FMM63"/>
      <c r="FMN63"/>
      <c r="FMO63"/>
      <c r="FMP63"/>
      <c r="FMQ63"/>
      <c r="FMR63"/>
      <c r="FMS63"/>
      <c r="FMT63"/>
      <c r="FMU63"/>
      <c r="FMV63"/>
      <c r="FMW63"/>
      <c r="FMX63"/>
      <c r="FMY63"/>
      <c r="FMZ63"/>
      <c r="FNA63"/>
      <c r="FNB63"/>
      <c r="FNC63"/>
      <c r="FND63"/>
      <c r="FNE63"/>
      <c r="FNF63"/>
      <c r="FNG63"/>
      <c r="FNH63"/>
      <c r="FNI63"/>
      <c r="FNJ63"/>
      <c r="FNK63"/>
      <c r="FNL63"/>
      <c r="FNM63"/>
      <c r="FNN63"/>
      <c r="FNO63"/>
      <c r="FNP63"/>
      <c r="FNQ63"/>
      <c r="FNR63"/>
      <c r="FNS63"/>
      <c r="FNT63"/>
      <c r="FNU63"/>
      <c r="FNV63"/>
      <c r="FNW63"/>
      <c r="FNX63"/>
      <c r="FNY63"/>
      <c r="FNZ63"/>
      <c r="FOA63"/>
      <c r="FOB63"/>
      <c r="FOC63"/>
      <c r="FOD63"/>
      <c r="FOE63"/>
      <c r="FOF63"/>
      <c r="FOG63"/>
      <c r="FOH63"/>
      <c r="FOI63"/>
      <c r="FOJ63"/>
      <c r="FOK63"/>
      <c r="FOL63"/>
      <c r="FOM63"/>
      <c r="FON63"/>
      <c r="FOO63"/>
      <c r="FOP63"/>
      <c r="FOQ63"/>
      <c r="FOR63"/>
      <c r="FOS63"/>
      <c r="FOT63"/>
      <c r="FOU63"/>
      <c r="FOV63"/>
      <c r="FOW63"/>
      <c r="FOX63"/>
      <c r="FOY63"/>
      <c r="FOZ63"/>
      <c r="FPA63"/>
      <c r="FPB63"/>
      <c r="FPC63"/>
      <c r="FPD63"/>
      <c r="FPE63"/>
      <c r="FPF63"/>
      <c r="FPG63"/>
      <c r="FPH63"/>
      <c r="FPI63"/>
      <c r="FPJ63"/>
      <c r="FPK63"/>
      <c r="FPL63"/>
      <c r="FPM63"/>
      <c r="FPN63"/>
      <c r="FPO63"/>
      <c r="FPP63"/>
      <c r="FPQ63"/>
      <c r="FPR63"/>
      <c r="FPS63"/>
      <c r="FPT63"/>
      <c r="FPU63"/>
      <c r="FPV63"/>
      <c r="FPW63"/>
      <c r="FPX63"/>
      <c r="FPY63"/>
      <c r="FPZ63"/>
      <c r="FQA63"/>
      <c r="FQB63"/>
      <c r="FQC63"/>
      <c r="FQD63"/>
      <c r="FQE63"/>
      <c r="FQF63"/>
      <c r="FQG63"/>
      <c r="FQH63"/>
      <c r="FQI63"/>
      <c r="FQJ63"/>
      <c r="FQK63"/>
      <c r="FQL63"/>
      <c r="FQM63"/>
      <c r="FQN63"/>
      <c r="FQO63"/>
      <c r="FQP63"/>
      <c r="FQQ63"/>
      <c r="FQR63"/>
      <c r="FQS63"/>
      <c r="FQT63"/>
      <c r="FQU63"/>
      <c r="FQV63"/>
      <c r="FQW63"/>
      <c r="FQX63"/>
      <c r="FQY63"/>
      <c r="FQZ63"/>
      <c r="FRA63"/>
      <c r="FRB63"/>
      <c r="FRC63"/>
      <c r="FRD63"/>
      <c r="FRE63"/>
      <c r="FRF63"/>
      <c r="FRG63"/>
      <c r="FRH63"/>
      <c r="FRI63"/>
      <c r="FRJ63"/>
      <c r="FRK63"/>
      <c r="FRL63"/>
      <c r="FRM63"/>
      <c r="FRN63"/>
      <c r="FRO63"/>
      <c r="FRP63"/>
      <c r="FRQ63"/>
      <c r="FRR63"/>
      <c r="FRS63"/>
      <c r="FRT63"/>
      <c r="FRU63"/>
      <c r="FRV63"/>
      <c r="FRW63"/>
      <c r="FRX63"/>
      <c r="FRY63"/>
      <c r="FRZ63"/>
      <c r="FSA63"/>
      <c r="FSB63"/>
      <c r="FSC63"/>
      <c r="FSD63"/>
      <c r="FSE63"/>
      <c r="FSF63"/>
      <c r="FSG63"/>
      <c r="FSH63"/>
      <c r="FSI63"/>
      <c r="FSJ63"/>
      <c r="FSK63"/>
      <c r="FSL63"/>
      <c r="FSM63"/>
      <c r="FSN63"/>
      <c r="FSO63"/>
      <c r="FSP63"/>
      <c r="FSQ63"/>
      <c r="FSR63"/>
      <c r="FSS63"/>
      <c r="FST63"/>
      <c r="FSU63"/>
      <c r="FSV63"/>
      <c r="FSW63"/>
      <c r="FSX63"/>
      <c r="FSY63"/>
      <c r="FSZ63"/>
      <c r="FTA63"/>
      <c r="FTB63"/>
      <c r="FTC63"/>
      <c r="FTD63"/>
      <c r="FTE63"/>
      <c r="FTF63"/>
      <c r="FTG63"/>
      <c r="FTH63"/>
      <c r="FTI63"/>
      <c r="FTJ63"/>
      <c r="FTK63"/>
      <c r="FTL63"/>
      <c r="FTM63"/>
      <c r="FTN63"/>
      <c r="FTO63"/>
      <c r="FTP63"/>
      <c r="FTQ63"/>
      <c r="FTR63"/>
      <c r="FTS63"/>
      <c r="FTT63"/>
      <c r="FTU63"/>
      <c r="FTV63"/>
      <c r="FTW63"/>
      <c r="FTX63"/>
      <c r="FTY63"/>
      <c r="FTZ63"/>
      <c r="FUA63"/>
      <c r="FUB63"/>
      <c r="FUC63"/>
      <c r="FUD63"/>
      <c r="FUE63"/>
      <c r="FUF63"/>
      <c r="FUG63"/>
      <c r="FUH63"/>
      <c r="FUI63"/>
      <c r="FUJ63"/>
      <c r="FUK63"/>
      <c r="FUL63"/>
      <c r="FUM63"/>
      <c r="FUN63"/>
      <c r="FUO63"/>
      <c r="FUP63"/>
      <c r="FUQ63"/>
      <c r="FUR63"/>
      <c r="FUS63"/>
      <c r="FUT63"/>
      <c r="FUU63"/>
      <c r="FUV63"/>
      <c r="FUW63"/>
      <c r="FUX63"/>
      <c r="FUY63"/>
      <c r="FUZ63"/>
      <c r="FVA63"/>
      <c r="FVB63"/>
      <c r="FVC63"/>
      <c r="FVD63"/>
      <c r="FVE63"/>
      <c r="FVF63"/>
      <c r="FVG63"/>
      <c r="FVH63"/>
      <c r="FVI63"/>
      <c r="FVJ63"/>
      <c r="FVK63"/>
      <c r="FVL63"/>
      <c r="FVM63"/>
      <c r="FVN63"/>
      <c r="FVO63"/>
      <c r="FVP63"/>
      <c r="FVQ63"/>
      <c r="FVR63"/>
      <c r="FVS63"/>
      <c r="FVT63"/>
      <c r="FVU63"/>
      <c r="FVV63"/>
      <c r="FVW63"/>
      <c r="FVX63"/>
      <c r="FVY63"/>
      <c r="FVZ63"/>
      <c r="FWA63"/>
      <c r="FWB63"/>
      <c r="FWC63"/>
      <c r="FWD63"/>
      <c r="FWE63"/>
      <c r="FWF63"/>
      <c r="FWG63"/>
      <c r="FWH63"/>
      <c r="FWI63"/>
      <c r="FWJ63"/>
      <c r="FWK63"/>
      <c r="FWL63"/>
      <c r="FWM63"/>
      <c r="FWN63"/>
      <c r="FWO63"/>
      <c r="FWP63"/>
      <c r="FWQ63"/>
      <c r="FWR63"/>
      <c r="FWS63"/>
      <c r="FWT63"/>
      <c r="FWU63"/>
      <c r="FWV63"/>
      <c r="FWW63"/>
      <c r="FWX63"/>
      <c r="FWY63"/>
      <c r="FWZ63"/>
      <c r="FXA63"/>
      <c r="FXB63"/>
      <c r="FXC63"/>
      <c r="FXD63"/>
      <c r="FXE63"/>
      <c r="FXF63"/>
      <c r="FXG63"/>
      <c r="FXH63"/>
      <c r="FXI63"/>
      <c r="FXJ63"/>
      <c r="FXK63"/>
      <c r="FXL63"/>
      <c r="FXM63"/>
      <c r="FXN63"/>
      <c r="FXO63"/>
      <c r="FXP63"/>
      <c r="FXQ63"/>
      <c r="FXR63"/>
      <c r="FXS63"/>
      <c r="FXT63"/>
      <c r="FXU63"/>
      <c r="FXV63"/>
      <c r="FXW63"/>
      <c r="FXX63"/>
      <c r="FXY63"/>
      <c r="FXZ63"/>
      <c r="FYA63"/>
      <c r="FYB63"/>
      <c r="FYC63"/>
      <c r="FYD63"/>
      <c r="FYE63"/>
      <c r="FYF63"/>
      <c r="FYG63"/>
      <c r="FYH63"/>
      <c r="FYI63"/>
      <c r="FYJ63"/>
      <c r="FYK63"/>
      <c r="FYL63"/>
      <c r="FYM63"/>
      <c r="FYN63"/>
      <c r="FYO63"/>
      <c r="FYP63"/>
      <c r="FYQ63"/>
      <c r="FYR63"/>
      <c r="FYS63"/>
      <c r="FYT63"/>
      <c r="FYU63"/>
      <c r="FYV63"/>
      <c r="FYW63"/>
      <c r="FYX63"/>
      <c r="FYY63"/>
      <c r="FYZ63"/>
      <c r="FZA63"/>
      <c r="FZB63"/>
      <c r="FZC63"/>
      <c r="FZD63"/>
      <c r="FZE63"/>
      <c r="FZF63"/>
      <c r="FZG63"/>
      <c r="FZH63"/>
      <c r="FZI63"/>
      <c r="FZJ63"/>
      <c r="FZK63"/>
      <c r="FZL63"/>
      <c r="FZM63"/>
      <c r="FZN63"/>
      <c r="FZO63"/>
      <c r="FZP63"/>
      <c r="FZQ63"/>
      <c r="FZR63"/>
      <c r="FZS63"/>
      <c r="FZT63"/>
      <c r="FZU63"/>
      <c r="FZV63"/>
      <c r="FZW63"/>
      <c r="FZX63"/>
      <c r="FZY63"/>
      <c r="FZZ63"/>
      <c r="GAA63"/>
      <c r="GAB63"/>
      <c r="GAC63"/>
      <c r="GAD63"/>
      <c r="GAE63"/>
      <c r="GAF63"/>
      <c r="GAG63"/>
      <c r="GAH63"/>
      <c r="GAI63"/>
      <c r="GAJ63"/>
      <c r="GAK63"/>
      <c r="GAL63"/>
      <c r="GAM63"/>
      <c r="GAN63"/>
      <c r="GAO63"/>
      <c r="GAP63"/>
      <c r="GAQ63"/>
      <c r="GAR63"/>
      <c r="GAS63"/>
      <c r="GAT63"/>
      <c r="GAU63"/>
      <c r="GAV63"/>
      <c r="GAW63"/>
      <c r="GAX63"/>
      <c r="GAY63"/>
      <c r="GAZ63"/>
      <c r="GBA63"/>
      <c r="GBB63"/>
      <c r="GBC63"/>
      <c r="GBD63"/>
      <c r="GBE63"/>
      <c r="GBF63"/>
      <c r="GBG63"/>
      <c r="GBH63"/>
      <c r="GBI63"/>
      <c r="GBJ63"/>
      <c r="GBK63"/>
      <c r="GBL63"/>
      <c r="GBM63"/>
      <c r="GBN63"/>
      <c r="GBO63"/>
      <c r="GBP63"/>
      <c r="GBQ63"/>
      <c r="GBR63"/>
      <c r="GBS63"/>
      <c r="GBT63"/>
      <c r="GBU63"/>
      <c r="GBV63"/>
      <c r="GBW63"/>
      <c r="GBX63"/>
      <c r="GBY63"/>
      <c r="GBZ63"/>
      <c r="GCA63"/>
      <c r="GCB63"/>
      <c r="GCC63"/>
      <c r="GCD63"/>
      <c r="GCE63"/>
      <c r="GCF63"/>
      <c r="GCG63"/>
      <c r="GCH63"/>
      <c r="GCI63"/>
      <c r="GCJ63"/>
      <c r="GCK63"/>
      <c r="GCL63"/>
      <c r="GCM63"/>
      <c r="GCN63"/>
      <c r="GCO63"/>
      <c r="GCP63"/>
      <c r="GCQ63"/>
      <c r="GCR63"/>
      <c r="GCS63"/>
      <c r="GCT63"/>
      <c r="GCU63"/>
      <c r="GCV63"/>
      <c r="GCW63"/>
      <c r="GCX63"/>
      <c r="GCY63"/>
      <c r="GCZ63"/>
      <c r="GDA63"/>
      <c r="GDB63"/>
      <c r="GDC63"/>
      <c r="GDD63"/>
      <c r="GDE63"/>
      <c r="GDF63"/>
      <c r="GDG63"/>
      <c r="GDH63"/>
      <c r="GDI63"/>
      <c r="GDJ63"/>
      <c r="GDK63"/>
      <c r="GDL63"/>
      <c r="GDM63"/>
      <c r="GDN63"/>
      <c r="GDO63"/>
      <c r="GDP63"/>
      <c r="GDQ63"/>
      <c r="GDR63"/>
      <c r="GDS63"/>
      <c r="GDT63"/>
      <c r="GDU63"/>
      <c r="GDV63"/>
      <c r="GDW63"/>
      <c r="GDX63"/>
      <c r="GDY63"/>
      <c r="GDZ63"/>
      <c r="GEA63"/>
      <c r="GEB63"/>
      <c r="GEC63"/>
      <c r="GED63"/>
      <c r="GEE63"/>
      <c r="GEF63"/>
      <c r="GEG63"/>
      <c r="GEH63"/>
      <c r="GEI63"/>
      <c r="GEJ63"/>
      <c r="GEK63"/>
      <c r="GEL63"/>
      <c r="GEM63"/>
      <c r="GEN63"/>
      <c r="GEO63"/>
      <c r="GEP63"/>
      <c r="GEQ63"/>
      <c r="GER63"/>
      <c r="GES63"/>
      <c r="GET63"/>
      <c r="GEU63"/>
      <c r="GEV63"/>
      <c r="GEW63"/>
      <c r="GEX63"/>
      <c r="GEY63"/>
      <c r="GEZ63"/>
      <c r="GFA63"/>
      <c r="GFB63"/>
      <c r="GFC63"/>
      <c r="GFD63"/>
      <c r="GFE63"/>
      <c r="GFF63"/>
      <c r="GFG63"/>
      <c r="GFH63"/>
      <c r="GFI63"/>
      <c r="GFJ63"/>
      <c r="GFK63"/>
      <c r="GFL63"/>
      <c r="GFM63"/>
      <c r="GFN63"/>
      <c r="GFO63"/>
      <c r="GFP63"/>
      <c r="GFQ63"/>
      <c r="GFR63"/>
      <c r="GFS63"/>
      <c r="GFT63"/>
      <c r="GFU63"/>
      <c r="GFV63"/>
      <c r="GFW63"/>
      <c r="GFX63"/>
      <c r="GFY63"/>
      <c r="GFZ63"/>
      <c r="GGA63"/>
      <c r="GGB63"/>
      <c r="GGC63"/>
      <c r="GGD63"/>
      <c r="GGE63"/>
      <c r="GGF63"/>
      <c r="GGG63"/>
      <c r="GGH63"/>
      <c r="GGI63"/>
      <c r="GGJ63"/>
      <c r="GGK63"/>
      <c r="GGL63"/>
      <c r="GGM63"/>
      <c r="GGN63"/>
      <c r="GGO63"/>
      <c r="GGP63"/>
      <c r="GGQ63"/>
      <c r="GGR63"/>
      <c r="GGS63"/>
      <c r="GGT63"/>
      <c r="GGU63"/>
      <c r="GGV63"/>
      <c r="GGW63"/>
      <c r="GGX63"/>
      <c r="GGY63"/>
      <c r="GGZ63"/>
      <c r="GHA63"/>
      <c r="GHB63"/>
      <c r="GHC63"/>
      <c r="GHD63"/>
      <c r="GHE63"/>
      <c r="GHF63"/>
      <c r="GHG63"/>
      <c r="GHH63"/>
      <c r="GHI63"/>
      <c r="GHJ63"/>
      <c r="GHK63"/>
      <c r="GHL63"/>
      <c r="GHM63"/>
      <c r="GHN63"/>
      <c r="GHO63"/>
      <c r="GHP63"/>
      <c r="GHQ63"/>
      <c r="GHR63"/>
      <c r="GHS63"/>
      <c r="GHT63"/>
      <c r="GHU63"/>
      <c r="GHV63"/>
      <c r="GHW63"/>
      <c r="GHX63"/>
      <c r="GHY63"/>
      <c r="GHZ63"/>
      <c r="GIA63"/>
      <c r="GIB63"/>
      <c r="GIC63"/>
      <c r="GID63"/>
      <c r="GIE63"/>
      <c r="GIF63"/>
      <c r="GIG63"/>
      <c r="GIH63"/>
      <c r="GII63"/>
      <c r="GIJ63"/>
      <c r="GIK63"/>
      <c r="GIL63"/>
      <c r="GIM63"/>
      <c r="GIN63"/>
      <c r="GIO63"/>
      <c r="GIP63"/>
      <c r="GIQ63"/>
      <c r="GIR63"/>
      <c r="GIS63"/>
      <c r="GIT63"/>
      <c r="GIU63"/>
      <c r="GIV63"/>
      <c r="GIW63"/>
      <c r="GIX63"/>
      <c r="GIY63"/>
      <c r="GIZ63"/>
      <c r="GJA63"/>
      <c r="GJB63"/>
      <c r="GJC63"/>
      <c r="GJD63"/>
      <c r="GJE63"/>
      <c r="GJF63"/>
      <c r="GJG63"/>
      <c r="GJH63"/>
      <c r="GJI63"/>
      <c r="GJJ63"/>
      <c r="GJK63"/>
      <c r="GJL63"/>
      <c r="GJM63"/>
      <c r="GJN63"/>
      <c r="GJO63"/>
      <c r="GJP63"/>
      <c r="GJQ63"/>
      <c r="GJR63"/>
      <c r="GJS63"/>
      <c r="GJT63"/>
      <c r="GJU63"/>
      <c r="GJV63"/>
      <c r="GJW63"/>
      <c r="GJX63"/>
      <c r="GJY63"/>
      <c r="GJZ63"/>
      <c r="GKA63"/>
      <c r="GKB63"/>
      <c r="GKC63"/>
      <c r="GKD63"/>
      <c r="GKE63"/>
      <c r="GKF63"/>
      <c r="GKG63"/>
      <c r="GKH63"/>
      <c r="GKI63"/>
      <c r="GKJ63"/>
      <c r="GKK63"/>
      <c r="GKL63"/>
      <c r="GKM63"/>
      <c r="GKN63"/>
      <c r="GKO63"/>
      <c r="GKP63"/>
      <c r="GKQ63"/>
      <c r="GKR63"/>
      <c r="GKS63"/>
      <c r="GKT63"/>
      <c r="GKU63"/>
      <c r="GKV63"/>
      <c r="GKW63"/>
      <c r="GKX63"/>
      <c r="GKY63"/>
      <c r="GKZ63"/>
      <c r="GLA63"/>
      <c r="GLB63"/>
      <c r="GLC63"/>
      <c r="GLD63"/>
      <c r="GLE63"/>
      <c r="GLF63"/>
      <c r="GLG63"/>
      <c r="GLH63"/>
      <c r="GLI63"/>
      <c r="GLJ63"/>
      <c r="GLK63"/>
      <c r="GLL63"/>
      <c r="GLM63"/>
      <c r="GLN63"/>
      <c r="GLO63"/>
      <c r="GLP63"/>
      <c r="GLQ63"/>
      <c r="GLR63"/>
      <c r="GLS63"/>
      <c r="GLT63"/>
      <c r="GLU63"/>
      <c r="GLV63"/>
      <c r="GLW63"/>
      <c r="GLX63"/>
      <c r="GLY63"/>
      <c r="GLZ63"/>
      <c r="GMA63"/>
      <c r="GMB63"/>
      <c r="GMC63"/>
      <c r="GMD63"/>
      <c r="GME63"/>
      <c r="GMF63"/>
      <c r="GMG63"/>
      <c r="GMH63"/>
      <c r="GMI63"/>
      <c r="GMJ63"/>
      <c r="GMK63"/>
      <c r="GML63"/>
      <c r="GMM63"/>
      <c r="GMN63"/>
      <c r="GMO63"/>
      <c r="GMP63"/>
      <c r="GMQ63"/>
      <c r="GMR63"/>
      <c r="GMS63"/>
      <c r="GMT63"/>
      <c r="GMU63"/>
      <c r="GMV63"/>
      <c r="GMW63"/>
      <c r="GMX63"/>
      <c r="GMY63"/>
      <c r="GMZ63"/>
      <c r="GNA63"/>
      <c r="GNB63"/>
      <c r="GNC63"/>
      <c r="GND63"/>
      <c r="GNE63"/>
      <c r="GNF63"/>
      <c r="GNG63"/>
      <c r="GNH63"/>
      <c r="GNI63"/>
      <c r="GNJ63"/>
      <c r="GNK63"/>
      <c r="GNL63"/>
      <c r="GNM63"/>
      <c r="GNN63"/>
      <c r="GNO63"/>
      <c r="GNP63"/>
      <c r="GNQ63"/>
      <c r="GNR63"/>
      <c r="GNS63"/>
      <c r="GNT63"/>
      <c r="GNU63"/>
      <c r="GNV63"/>
      <c r="GNW63"/>
      <c r="GNX63"/>
      <c r="GNY63"/>
      <c r="GNZ63"/>
      <c r="GOA63"/>
      <c r="GOB63"/>
      <c r="GOC63"/>
      <c r="GOD63"/>
      <c r="GOE63"/>
      <c r="GOF63"/>
      <c r="GOG63"/>
      <c r="GOH63"/>
      <c r="GOI63"/>
      <c r="GOJ63"/>
      <c r="GOK63"/>
      <c r="GOL63"/>
      <c r="GOM63"/>
      <c r="GON63"/>
      <c r="GOO63"/>
      <c r="GOP63"/>
      <c r="GOQ63"/>
      <c r="GOR63"/>
      <c r="GOS63"/>
      <c r="GOT63"/>
      <c r="GOU63"/>
      <c r="GOV63"/>
      <c r="GOW63"/>
      <c r="GOX63"/>
      <c r="GOY63"/>
      <c r="GOZ63"/>
      <c r="GPA63"/>
      <c r="GPB63"/>
      <c r="GPC63"/>
      <c r="GPD63"/>
      <c r="GPE63"/>
      <c r="GPF63"/>
      <c r="GPG63"/>
      <c r="GPH63"/>
      <c r="GPI63"/>
      <c r="GPJ63"/>
      <c r="GPK63"/>
      <c r="GPL63"/>
      <c r="GPM63"/>
      <c r="GPN63"/>
      <c r="GPO63"/>
      <c r="GPP63"/>
      <c r="GPQ63"/>
      <c r="GPR63"/>
      <c r="GPS63"/>
      <c r="GPT63"/>
      <c r="GPU63"/>
      <c r="GPV63"/>
      <c r="GPW63"/>
      <c r="GPX63"/>
      <c r="GPY63"/>
      <c r="GPZ63"/>
      <c r="GQA63"/>
      <c r="GQB63"/>
      <c r="GQC63"/>
      <c r="GQD63"/>
      <c r="GQE63"/>
      <c r="GQF63"/>
      <c r="GQG63"/>
      <c r="GQH63"/>
      <c r="GQI63"/>
      <c r="GQJ63"/>
      <c r="GQK63"/>
      <c r="GQL63"/>
      <c r="GQM63"/>
      <c r="GQN63"/>
      <c r="GQO63"/>
      <c r="GQP63"/>
      <c r="GQQ63"/>
      <c r="GQR63"/>
      <c r="GQS63"/>
      <c r="GQT63"/>
      <c r="GQU63"/>
      <c r="GQV63"/>
      <c r="GQW63"/>
      <c r="GQX63"/>
      <c r="GQY63"/>
      <c r="GQZ63"/>
      <c r="GRA63"/>
      <c r="GRB63"/>
      <c r="GRC63"/>
      <c r="GRD63"/>
      <c r="GRE63"/>
      <c r="GRF63"/>
      <c r="GRG63"/>
      <c r="GRH63"/>
      <c r="GRI63"/>
      <c r="GRJ63"/>
      <c r="GRK63"/>
      <c r="GRL63"/>
      <c r="GRM63"/>
      <c r="GRN63"/>
      <c r="GRO63"/>
      <c r="GRP63"/>
      <c r="GRQ63"/>
      <c r="GRR63"/>
      <c r="GRS63"/>
      <c r="GRT63"/>
      <c r="GRU63"/>
      <c r="GRV63"/>
      <c r="GRW63"/>
      <c r="GRX63"/>
      <c r="GRY63"/>
      <c r="GRZ63"/>
      <c r="GSA63"/>
      <c r="GSB63"/>
      <c r="GSC63"/>
      <c r="GSD63"/>
      <c r="GSE63"/>
      <c r="GSF63"/>
      <c r="GSG63"/>
      <c r="GSH63"/>
      <c r="GSI63"/>
      <c r="GSJ63"/>
      <c r="GSK63"/>
      <c r="GSL63"/>
      <c r="GSM63"/>
      <c r="GSN63"/>
      <c r="GSO63"/>
      <c r="GSP63"/>
      <c r="GSQ63"/>
      <c r="GSR63"/>
      <c r="GSS63"/>
      <c r="GST63"/>
      <c r="GSU63"/>
      <c r="GSV63"/>
      <c r="GSW63"/>
      <c r="GSX63"/>
      <c r="GSY63"/>
      <c r="GSZ63"/>
      <c r="GTA63"/>
      <c r="GTB63"/>
      <c r="GTC63"/>
      <c r="GTD63"/>
      <c r="GTE63"/>
      <c r="GTF63"/>
      <c r="GTG63"/>
      <c r="GTH63"/>
      <c r="GTI63"/>
      <c r="GTJ63"/>
      <c r="GTK63"/>
      <c r="GTL63"/>
      <c r="GTM63"/>
      <c r="GTN63"/>
      <c r="GTO63"/>
      <c r="GTP63"/>
      <c r="GTQ63"/>
      <c r="GTR63"/>
      <c r="GTS63"/>
      <c r="GTT63"/>
      <c r="GTU63"/>
      <c r="GTV63"/>
      <c r="GTW63"/>
      <c r="GTX63"/>
      <c r="GTY63"/>
      <c r="GTZ63"/>
      <c r="GUA63"/>
      <c r="GUB63"/>
      <c r="GUC63"/>
      <c r="GUD63"/>
      <c r="GUE63"/>
      <c r="GUF63"/>
      <c r="GUG63"/>
      <c r="GUH63"/>
      <c r="GUI63"/>
      <c r="GUJ63"/>
      <c r="GUK63"/>
      <c r="GUL63"/>
      <c r="GUM63"/>
      <c r="GUN63"/>
      <c r="GUO63"/>
      <c r="GUP63"/>
      <c r="GUQ63"/>
      <c r="GUR63"/>
      <c r="GUS63"/>
      <c r="GUT63"/>
      <c r="GUU63"/>
      <c r="GUV63"/>
      <c r="GUW63"/>
      <c r="GUX63"/>
      <c r="GUY63"/>
      <c r="GUZ63"/>
      <c r="GVA63"/>
      <c r="GVB63"/>
      <c r="GVC63"/>
      <c r="GVD63"/>
      <c r="GVE63"/>
      <c r="GVF63"/>
      <c r="GVG63"/>
      <c r="GVH63"/>
      <c r="GVI63"/>
      <c r="GVJ63"/>
      <c r="GVK63"/>
      <c r="GVL63"/>
      <c r="GVM63"/>
      <c r="GVN63"/>
      <c r="GVO63"/>
      <c r="GVP63"/>
      <c r="GVQ63"/>
      <c r="GVR63"/>
      <c r="GVS63"/>
      <c r="GVT63"/>
      <c r="GVU63"/>
      <c r="GVV63"/>
      <c r="GVW63"/>
      <c r="GVX63"/>
      <c r="GVY63"/>
      <c r="GVZ63"/>
      <c r="GWA63"/>
      <c r="GWB63"/>
      <c r="GWC63"/>
      <c r="GWD63"/>
      <c r="GWE63"/>
      <c r="GWF63"/>
      <c r="GWG63"/>
      <c r="GWH63"/>
      <c r="GWI63"/>
      <c r="GWJ63"/>
      <c r="GWK63"/>
      <c r="GWL63"/>
      <c r="GWM63"/>
      <c r="GWN63"/>
      <c r="GWO63"/>
      <c r="GWP63"/>
      <c r="GWQ63"/>
      <c r="GWR63"/>
      <c r="GWS63"/>
      <c r="GWT63"/>
      <c r="GWU63"/>
      <c r="GWV63"/>
      <c r="GWW63"/>
      <c r="GWX63"/>
      <c r="GWY63"/>
      <c r="GWZ63"/>
      <c r="GXA63"/>
      <c r="GXB63"/>
      <c r="GXC63"/>
      <c r="GXD63"/>
      <c r="GXE63"/>
      <c r="GXF63"/>
      <c r="GXG63"/>
      <c r="GXH63"/>
      <c r="GXI63"/>
      <c r="GXJ63"/>
      <c r="GXK63"/>
      <c r="GXL63"/>
      <c r="GXM63"/>
      <c r="GXN63"/>
      <c r="GXO63"/>
      <c r="GXP63"/>
      <c r="GXQ63"/>
      <c r="GXR63"/>
      <c r="GXS63"/>
      <c r="GXT63"/>
      <c r="GXU63"/>
      <c r="GXV63"/>
      <c r="GXW63"/>
      <c r="GXX63"/>
      <c r="GXY63"/>
      <c r="GXZ63"/>
      <c r="GYA63"/>
      <c r="GYB63"/>
      <c r="GYC63"/>
      <c r="GYD63"/>
      <c r="GYE63"/>
      <c r="GYF63"/>
      <c r="GYG63"/>
      <c r="GYH63"/>
      <c r="GYI63"/>
      <c r="GYJ63"/>
      <c r="GYK63"/>
      <c r="GYL63"/>
      <c r="GYM63"/>
      <c r="GYN63"/>
      <c r="GYO63"/>
      <c r="GYP63"/>
      <c r="GYQ63"/>
      <c r="GYR63"/>
      <c r="GYS63"/>
      <c r="GYT63"/>
      <c r="GYU63"/>
      <c r="GYV63"/>
      <c r="GYW63"/>
      <c r="GYX63"/>
      <c r="GYY63"/>
      <c r="GYZ63"/>
      <c r="GZA63"/>
      <c r="GZB63"/>
      <c r="GZC63"/>
      <c r="GZD63"/>
      <c r="GZE63"/>
      <c r="GZF63"/>
      <c r="GZG63"/>
      <c r="GZH63"/>
      <c r="GZI63"/>
      <c r="GZJ63"/>
      <c r="GZK63"/>
      <c r="GZL63"/>
      <c r="GZM63"/>
      <c r="GZN63"/>
      <c r="GZO63"/>
      <c r="GZP63"/>
      <c r="GZQ63"/>
      <c r="GZR63"/>
      <c r="GZS63"/>
      <c r="GZT63"/>
      <c r="GZU63"/>
      <c r="GZV63"/>
      <c r="GZW63"/>
      <c r="GZX63"/>
      <c r="GZY63"/>
      <c r="GZZ63"/>
      <c r="HAA63"/>
      <c r="HAB63"/>
      <c r="HAC63"/>
      <c r="HAD63"/>
      <c r="HAE63"/>
      <c r="HAF63"/>
      <c r="HAG63"/>
      <c r="HAH63"/>
      <c r="HAI63"/>
      <c r="HAJ63"/>
      <c r="HAK63"/>
      <c r="HAL63"/>
      <c r="HAM63"/>
      <c r="HAN63"/>
      <c r="HAO63"/>
      <c r="HAP63"/>
      <c r="HAQ63"/>
      <c r="HAR63"/>
      <c r="HAS63"/>
      <c r="HAT63"/>
      <c r="HAU63"/>
      <c r="HAV63"/>
      <c r="HAW63"/>
      <c r="HAX63"/>
      <c r="HAY63"/>
      <c r="HAZ63"/>
      <c r="HBA63"/>
      <c r="HBB63"/>
      <c r="HBC63"/>
      <c r="HBD63"/>
      <c r="HBE63"/>
      <c r="HBF63"/>
      <c r="HBG63"/>
      <c r="HBH63"/>
      <c r="HBI63"/>
      <c r="HBJ63"/>
      <c r="HBK63"/>
      <c r="HBL63"/>
      <c r="HBM63"/>
      <c r="HBN63"/>
      <c r="HBO63"/>
      <c r="HBP63"/>
      <c r="HBQ63"/>
      <c r="HBR63"/>
      <c r="HBS63"/>
      <c r="HBT63"/>
      <c r="HBU63"/>
      <c r="HBV63"/>
      <c r="HBW63"/>
      <c r="HBX63"/>
      <c r="HBY63"/>
      <c r="HBZ63"/>
      <c r="HCA63"/>
      <c r="HCB63"/>
      <c r="HCC63"/>
      <c r="HCD63"/>
      <c r="HCE63"/>
      <c r="HCF63"/>
      <c r="HCG63"/>
      <c r="HCH63"/>
      <c r="HCI63"/>
      <c r="HCJ63"/>
      <c r="HCK63"/>
      <c r="HCL63"/>
      <c r="HCM63"/>
      <c r="HCN63"/>
      <c r="HCO63"/>
      <c r="HCP63"/>
      <c r="HCQ63"/>
      <c r="HCR63"/>
      <c r="HCS63"/>
      <c r="HCT63"/>
      <c r="HCU63"/>
      <c r="HCV63"/>
      <c r="HCW63"/>
      <c r="HCX63"/>
      <c r="HCY63"/>
      <c r="HCZ63"/>
      <c r="HDA63"/>
      <c r="HDB63"/>
      <c r="HDC63"/>
      <c r="HDD63"/>
      <c r="HDE63"/>
      <c r="HDF63"/>
      <c r="HDG63"/>
      <c r="HDH63"/>
      <c r="HDI63"/>
      <c r="HDJ63"/>
      <c r="HDK63"/>
      <c r="HDL63"/>
      <c r="HDM63"/>
      <c r="HDN63"/>
      <c r="HDO63"/>
      <c r="HDP63"/>
      <c r="HDQ63"/>
      <c r="HDR63"/>
      <c r="HDS63"/>
      <c r="HDT63"/>
      <c r="HDU63"/>
      <c r="HDV63"/>
      <c r="HDW63"/>
      <c r="HDX63"/>
      <c r="HDY63"/>
      <c r="HDZ63"/>
      <c r="HEA63"/>
      <c r="HEB63"/>
      <c r="HEC63"/>
      <c r="HED63"/>
      <c r="HEE63"/>
      <c r="HEF63"/>
      <c r="HEG63"/>
      <c r="HEH63"/>
      <c r="HEI63"/>
      <c r="HEJ63"/>
      <c r="HEK63"/>
      <c r="HEL63"/>
      <c r="HEM63"/>
      <c r="HEN63"/>
      <c r="HEO63"/>
      <c r="HEP63"/>
      <c r="HEQ63"/>
      <c r="HER63"/>
      <c r="HES63"/>
      <c r="HET63"/>
      <c r="HEU63"/>
      <c r="HEV63"/>
      <c r="HEW63"/>
      <c r="HEX63"/>
      <c r="HEY63"/>
      <c r="HEZ63"/>
      <c r="HFA63"/>
      <c r="HFB63"/>
      <c r="HFC63"/>
      <c r="HFD63"/>
      <c r="HFE63"/>
      <c r="HFF63"/>
      <c r="HFG63"/>
      <c r="HFH63"/>
      <c r="HFI63"/>
      <c r="HFJ63"/>
      <c r="HFK63"/>
      <c r="HFL63"/>
      <c r="HFM63"/>
      <c r="HFN63"/>
      <c r="HFO63"/>
      <c r="HFP63"/>
      <c r="HFQ63"/>
      <c r="HFR63"/>
      <c r="HFS63"/>
      <c r="HFT63"/>
      <c r="HFU63"/>
      <c r="HFV63"/>
      <c r="HFW63"/>
      <c r="HFX63"/>
      <c r="HFY63"/>
      <c r="HFZ63"/>
      <c r="HGA63"/>
      <c r="HGB63"/>
      <c r="HGC63"/>
      <c r="HGD63"/>
      <c r="HGE63"/>
      <c r="HGF63"/>
      <c r="HGG63"/>
      <c r="HGH63"/>
      <c r="HGI63"/>
      <c r="HGJ63"/>
      <c r="HGK63"/>
      <c r="HGL63"/>
      <c r="HGM63"/>
      <c r="HGN63"/>
      <c r="HGO63"/>
      <c r="HGP63"/>
      <c r="HGQ63"/>
      <c r="HGR63"/>
      <c r="HGS63"/>
      <c r="HGT63"/>
      <c r="HGU63"/>
      <c r="HGV63"/>
      <c r="HGW63"/>
      <c r="HGX63"/>
      <c r="HGY63"/>
      <c r="HGZ63"/>
      <c r="HHA63"/>
      <c r="HHB63"/>
      <c r="HHC63"/>
      <c r="HHD63"/>
      <c r="HHE63"/>
      <c r="HHF63"/>
      <c r="HHG63"/>
      <c r="HHH63"/>
      <c r="HHI63"/>
      <c r="HHJ63"/>
      <c r="HHK63"/>
      <c r="HHL63"/>
      <c r="HHM63"/>
      <c r="HHN63"/>
      <c r="HHO63"/>
      <c r="HHP63"/>
      <c r="HHQ63"/>
      <c r="HHR63"/>
      <c r="HHS63"/>
      <c r="HHT63"/>
      <c r="HHU63"/>
      <c r="HHV63"/>
      <c r="HHW63"/>
      <c r="HHX63"/>
      <c r="HHY63"/>
      <c r="HHZ63"/>
      <c r="HIA63"/>
      <c r="HIB63"/>
      <c r="HIC63"/>
      <c r="HID63"/>
      <c r="HIE63"/>
      <c r="HIF63"/>
      <c r="HIG63"/>
      <c r="HIH63"/>
      <c r="HII63"/>
      <c r="HIJ63"/>
      <c r="HIK63"/>
      <c r="HIL63"/>
      <c r="HIM63"/>
      <c r="HIN63"/>
      <c r="HIO63"/>
      <c r="HIP63"/>
      <c r="HIQ63"/>
      <c r="HIR63"/>
      <c r="HIS63"/>
      <c r="HIT63"/>
      <c r="HIU63"/>
      <c r="HIV63"/>
      <c r="HIW63"/>
      <c r="HIX63"/>
      <c r="HIY63"/>
      <c r="HIZ63"/>
      <c r="HJA63"/>
      <c r="HJB63"/>
      <c r="HJC63"/>
      <c r="HJD63"/>
      <c r="HJE63"/>
      <c r="HJF63"/>
      <c r="HJG63"/>
      <c r="HJH63"/>
      <c r="HJI63"/>
      <c r="HJJ63"/>
      <c r="HJK63"/>
      <c r="HJL63"/>
      <c r="HJM63"/>
      <c r="HJN63"/>
      <c r="HJO63"/>
      <c r="HJP63"/>
      <c r="HJQ63"/>
      <c r="HJR63"/>
      <c r="HJS63"/>
      <c r="HJT63"/>
      <c r="HJU63"/>
      <c r="HJV63"/>
      <c r="HJW63"/>
      <c r="HJX63"/>
      <c r="HJY63"/>
      <c r="HJZ63"/>
      <c r="HKA63"/>
      <c r="HKB63"/>
      <c r="HKC63"/>
      <c r="HKD63"/>
      <c r="HKE63"/>
      <c r="HKF63"/>
      <c r="HKG63"/>
      <c r="HKH63"/>
      <c r="HKI63"/>
      <c r="HKJ63"/>
      <c r="HKK63"/>
      <c r="HKL63"/>
      <c r="HKM63"/>
      <c r="HKN63"/>
      <c r="HKO63"/>
      <c r="HKP63"/>
      <c r="HKQ63"/>
      <c r="HKR63"/>
      <c r="HKS63"/>
      <c r="HKT63"/>
      <c r="HKU63"/>
      <c r="HKV63"/>
      <c r="HKW63"/>
      <c r="HKX63"/>
      <c r="HKY63"/>
      <c r="HKZ63"/>
      <c r="HLA63"/>
      <c r="HLB63"/>
      <c r="HLC63"/>
      <c r="HLD63"/>
      <c r="HLE63"/>
      <c r="HLF63"/>
      <c r="HLG63"/>
      <c r="HLH63"/>
      <c r="HLI63"/>
      <c r="HLJ63"/>
      <c r="HLK63"/>
      <c r="HLL63"/>
      <c r="HLM63"/>
      <c r="HLN63"/>
      <c r="HLO63"/>
      <c r="HLP63"/>
      <c r="HLQ63"/>
      <c r="HLR63"/>
      <c r="HLS63"/>
      <c r="HLT63"/>
      <c r="HLU63"/>
      <c r="HLV63"/>
      <c r="HLW63"/>
      <c r="HLX63"/>
      <c r="HLY63"/>
      <c r="HLZ63"/>
      <c r="HMA63"/>
      <c r="HMB63"/>
      <c r="HMC63"/>
      <c r="HMD63"/>
      <c r="HME63"/>
      <c r="HMF63"/>
      <c r="HMG63"/>
      <c r="HMH63"/>
      <c r="HMI63"/>
      <c r="HMJ63"/>
      <c r="HMK63"/>
      <c r="HML63"/>
      <c r="HMM63"/>
      <c r="HMN63"/>
      <c r="HMO63"/>
      <c r="HMP63"/>
      <c r="HMQ63"/>
      <c r="HMR63"/>
      <c r="HMS63"/>
      <c r="HMT63"/>
      <c r="HMU63"/>
      <c r="HMV63"/>
      <c r="HMW63"/>
      <c r="HMX63"/>
      <c r="HMY63"/>
      <c r="HMZ63"/>
      <c r="HNA63"/>
      <c r="HNB63"/>
      <c r="HNC63"/>
      <c r="HND63"/>
      <c r="HNE63"/>
      <c r="HNF63"/>
      <c r="HNG63"/>
      <c r="HNH63"/>
      <c r="HNI63"/>
      <c r="HNJ63"/>
      <c r="HNK63"/>
      <c r="HNL63"/>
      <c r="HNM63"/>
      <c r="HNN63"/>
      <c r="HNO63"/>
      <c r="HNP63"/>
      <c r="HNQ63"/>
      <c r="HNR63"/>
      <c r="HNS63"/>
      <c r="HNT63"/>
      <c r="HNU63"/>
      <c r="HNV63"/>
      <c r="HNW63"/>
      <c r="HNX63"/>
      <c r="HNY63"/>
      <c r="HNZ63"/>
      <c r="HOA63"/>
      <c r="HOB63"/>
      <c r="HOC63"/>
      <c r="HOD63"/>
      <c r="HOE63"/>
      <c r="HOF63"/>
      <c r="HOG63"/>
      <c r="HOH63"/>
      <c r="HOI63"/>
      <c r="HOJ63"/>
      <c r="HOK63"/>
      <c r="HOL63"/>
      <c r="HOM63"/>
      <c r="HON63"/>
      <c r="HOO63"/>
      <c r="HOP63"/>
      <c r="HOQ63"/>
      <c r="HOR63"/>
      <c r="HOS63"/>
      <c r="HOT63"/>
      <c r="HOU63"/>
      <c r="HOV63"/>
      <c r="HOW63"/>
      <c r="HOX63"/>
      <c r="HOY63"/>
      <c r="HOZ63"/>
      <c r="HPA63"/>
      <c r="HPB63"/>
      <c r="HPC63"/>
      <c r="HPD63"/>
      <c r="HPE63"/>
      <c r="HPF63"/>
      <c r="HPG63"/>
      <c r="HPH63"/>
      <c r="HPI63"/>
      <c r="HPJ63"/>
      <c r="HPK63"/>
      <c r="HPL63"/>
      <c r="HPM63"/>
      <c r="HPN63"/>
      <c r="HPO63"/>
      <c r="HPP63"/>
      <c r="HPQ63"/>
      <c r="HPR63"/>
      <c r="HPS63"/>
      <c r="HPT63"/>
      <c r="HPU63"/>
      <c r="HPV63"/>
      <c r="HPW63"/>
      <c r="HPX63"/>
      <c r="HPY63"/>
      <c r="HPZ63"/>
      <c r="HQA63"/>
      <c r="HQB63"/>
      <c r="HQC63"/>
      <c r="HQD63"/>
      <c r="HQE63"/>
      <c r="HQF63"/>
      <c r="HQG63"/>
      <c r="HQH63"/>
      <c r="HQI63"/>
      <c r="HQJ63"/>
      <c r="HQK63"/>
      <c r="HQL63"/>
      <c r="HQM63"/>
      <c r="HQN63"/>
      <c r="HQO63"/>
      <c r="HQP63"/>
      <c r="HQQ63"/>
      <c r="HQR63"/>
      <c r="HQS63"/>
      <c r="HQT63"/>
      <c r="HQU63"/>
      <c r="HQV63"/>
      <c r="HQW63"/>
      <c r="HQX63"/>
      <c r="HQY63"/>
      <c r="HQZ63"/>
      <c r="HRA63"/>
      <c r="HRB63"/>
      <c r="HRC63"/>
      <c r="HRD63"/>
      <c r="HRE63"/>
      <c r="HRF63"/>
      <c r="HRG63"/>
      <c r="HRH63"/>
      <c r="HRI63"/>
      <c r="HRJ63"/>
      <c r="HRK63"/>
      <c r="HRL63"/>
      <c r="HRM63"/>
      <c r="HRN63"/>
      <c r="HRO63"/>
      <c r="HRP63"/>
      <c r="HRQ63"/>
      <c r="HRR63"/>
      <c r="HRS63"/>
      <c r="HRT63"/>
      <c r="HRU63"/>
      <c r="HRV63"/>
      <c r="HRW63"/>
      <c r="HRX63"/>
      <c r="HRY63"/>
      <c r="HRZ63"/>
      <c r="HSA63"/>
      <c r="HSB63"/>
      <c r="HSC63"/>
      <c r="HSD63"/>
      <c r="HSE63"/>
      <c r="HSF63"/>
      <c r="HSG63"/>
      <c r="HSH63"/>
      <c r="HSI63"/>
      <c r="HSJ63"/>
      <c r="HSK63"/>
      <c r="HSL63"/>
      <c r="HSM63"/>
      <c r="HSN63"/>
      <c r="HSO63"/>
      <c r="HSP63"/>
      <c r="HSQ63"/>
      <c r="HSR63"/>
      <c r="HSS63"/>
      <c r="HST63"/>
      <c r="HSU63"/>
      <c r="HSV63"/>
      <c r="HSW63"/>
      <c r="HSX63"/>
      <c r="HSY63"/>
      <c r="HSZ63"/>
      <c r="HTA63"/>
      <c r="HTB63"/>
      <c r="HTC63"/>
      <c r="HTD63"/>
      <c r="HTE63"/>
      <c r="HTF63"/>
      <c r="HTG63"/>
      <c r="HTH63"/>
      <c r="HTI63"/>
      <c r="HTJ63"/>
      <c r="HTK63"/>
      <c r="HTL63"/>
      <c r="HTM63"/>
      <c r="HTN63"/>
      <c r="HTO63"/>
      <c r="HTP63"/>
      <c r="HTQ63"/>
      <c r="HTR63"/>
      <c r="HTS63"/>
      <c r="HTT63"/>
      <c r="HTU63"/>
      <c r="HTV63"/>
      <c r="HTW63"/>
      <c r="HTX63"/>
      <c r="HTY63"/>
      <c r="HTZ63"/>
      <c r="HUA63"/>
      <c r="HUB63"/>
      <c r="HUC63"/>
      <c r="HUD63"/>
      <c r="HUE63"/>
      <c r="HUF63"/>
      <c r="HUG63"/>
      <c r="HUH63"/>
      <c r="HUI63"/>
      <c r="HUJ63"/>
      <c r="HUK63"/>
      <c r="HUL63"/>
      <c r="HUM63"/>
      <c r="HUN63"/>
      <c r="HUO63"/>
      <c r="HUP63"/>
      <c r="HUQ63"/>
      <c r="HUR63"/>
      <c r="HUS63"/>
      <c r="HUT63"/>
      <c r="HUU63"/>
      <c r="HUV63"/>
      <c r="HUW63"/>
      <c r="HUX63"/>
      <c r="HUY63"/>
      <c r="HUZ63"/>
      <c r="HVA63"/>
      <c r="HVB63"/>
      <c r="HVC63"/>
      <c r="HVD63"/>
      <c r="HVE63"/>
      <c r="HVF63"/>
      <c r="HVG63"/>
      <c r="HVH63"/>
      <c r="HVI63"/>
      <c r="HVJ63"/>
      <c r="HVK63"/>
      <c r="HVL63"/>
      <c r="HVM63"/>
      <c r="HVN63"/>
      <c r="HVO63"/>
      <c r="HVP63"/>
      <c r="HVQ63"/>
      <c r="HVR63"/>
      <c r="HVS63"/>
      <c r="HVT63"/>
      <c r="HVU63"/>
      <c r="HVV63"/>
      <c r="HVW63"/>
      <c r="HVX63"/>
      <c r="HVY63"/>
      <c r="HVZ63"/>
      <c r="HWA63"/>
      <c r="HWB63"/>
      <c r="HWC63"/>
      <c r="HWD63"/>
      <c r="HWE63"/>
      <c r="HWF63"/>
      <c r="HWG63"/>
      <c r="HWH63"/>
      <c r="HWI63"/>
      <c r="HWJ63"/>
      <c r="HWK63"/>
      <c r="HWL63"/>
      <c r="HWM63"/>
      <c r="HWN63"/>
      <c r="HWO63"/>
      <c r="HWP63"/>
      <c r="HWQ63"/>
      <c r="HWR63"/>
      <c r="HWS63"/>
      <c r="HWT63"/>
      <c r="HWU63"/>
      <c r="HWV63"/>
      <c r="HWW63"/>
      <c r="HWX63"/>
      <c r="HWY63"/>
      <c r="HWZ63"/>
      <c r="HXA63"/>
      <c r="HXB63"/>
      <c r="HXC63"/>
      <c r="HXD63"/>
      <c r="HXE63"/>
      <c r="HXF63"/>
      <c r="HXG63"/>
      <c r="HXH63"/>
      <c r="HXI63"/>
      <c r="HXJ63"/>
      <c r="HXK63"/>
      <c r="HXL63"/>
      <c r="HXM63"/>
      <c r="HXN63"/>
      <c r="HXO63"/>
      <c r="HXP63"/>
      <c r="HXQ63"/>
      <c r="HXR63"/>
      <c r="HXS63"/>
      <c r="HXT63"/>
      <c r="HXU63"/>
      <c r="HXV63"/>
      <c r="HXW63"/>
      <c r="HXX63"/>
      <c r="HXY63"/>
      <c r="HXZ63"/>
      <c r="HYA63"/>
      <c r="HYB63"/>
      <c r="HYC63"/>
      <c r="HYD63"/>
      <c r="HYE63"/>
      <c r="HYF63"/>
      <c r="HYG63"/>
      <c r="HYH63"/>
      <c r="HYI63"/>
      <c r="HYJ63"/>
      <c r="HYK63"/>
      <c r="HYL63"/>
      <c r="HYM63"/>
      <c r="HYN63"/>
      <c r="HYO63"/>
      <c r="HYP63"/>
      <c r="HYQ63"/>
      <c r="HYR63"/>
      <c r="HYS63"/>
      <c r="HYT63"/>
      <c r="HYU63"/>
      <c r="HYV63"/>
      <c r="HYW63"/>
      <c r="HYX63"/>
      <c r="HYY63"/>
      <c r="HYZ63"/>
      <c r="HZA63"/>
      <c r="HZB63"/>
      <c r="HZC63"/>
      <c r="HZD63"/>
      <c r="HZE63"/>
      <c r="HZF63"/>
      <c r="HZG63"/>
      <c r="HZH63"/>
      <c r="HZI63"/>
      <c r="HZJ63"/>
      <c r="HZK63"/>
      <c r="HZL63"/>
      <c r="HZM63"/>
      <c r="HZN63"/>
      <c r="HZO63"/>
      <c r="HZP63"/>
      <c r="HZQ63"/>
      <c r="HZR63"/>
      <c r="HZS63"/>
      <c r="HZT63"/>
      <c r="HZU63"/>
      <c r="HZV63"/>
      <c r="HZW63"/>
      <c r="HZX63"/>
      <c r="HZY63"/>
      <c r="HZZ63"/>
      <c r="IAA63"/>
      <c r="IAB63"/>
      <c r="IAC63"/>
      <c r="IAD63"/>
      <c r="IAE63"/>
      <c r="IAF63"/>
      <c r="IAG63"/>
      <c r="IAH63"/>
      <c r="IAI63"/>
      <c r="IAJ63"/>
      <c r="IAK63"/>
      <c r="IAL63"/>
      <c r="IAM63"/>
      <c r="IAN63"/>
      <c r="IAO63"/>
      <c r="IAP63"/>
      <c r="IAQ63"/>
      <c r="IAR63"/>
      <c r="IAS63"/>
      <c r="IAT63"/>
      <c r="IAU63"/>
      <c r="IAV63"/>
      <c r="IAW63"/>
      <c r="IAX63"/>
      <c r="IAY63"/>
      <c r="IAZ63"/>
      <c r="IBA63"/>
      <c r="IBB63"/>
      <c r="IBC63"/>
      <c r="IBD63"/>
      <c r="IBE63"/>
      <c r="IBF63"/>
      <c r="IBG63"/>
      <c r="IBH63"/>
      <c r="IBI63"/>
      <c r="IBJ63"/>
      <c r="IBK63"/>
      <c r="IBL63"/>
      <c r="IBM63"/>
      <c r="IBN63"/>
      <c r="IBO63"/>
      <c r="IBP63"/>
      <c r="IBQ63"/>
      <c r="IBR63"/>
      <c r="IBS63"/>
      <c r="IBT63"/>
      <c r="IBU63"/>
      <c r="IBV63"/>
      <c r="IBW63"/>
      <c r="IBX63"/>
      <c r="IBY63"/>
      <c r="IBZ63"/>
      <c r="ICA63"/>
      <c r="ICB63"/>
      <c r="ICC63"/>
      <c r="ICD63"/>
      <c r="ICE63"/>
      <c r="ICF63"/>
      <c r="ICG63"/>
      <c r="ICH63"/>
      <c r="ICI63"/>
      <c r="ICJ63"/>
      <c r="ICK63"/>
      <c r="ICL63"/>
      <c r="ICM63"/>
      <c r="ICN63"/>
      <c r="ICO63"/>
      <c r="ICP63"/>
      <c r="ICQ63"/>
      <c r="ICR63"/>
      <c r="ICS63"/>
      <c r="ICT63"/>
      <c r="ICU63"/>
      <c r="ICV63"/>
      <c r="ICW63"/>
      <c r="ICX63"/>
      <c r="ICY63"/>
      <c r="ICZ63"/>
      <c r="IDA63"/>
      <c r="IDB63"/>
      <c r="IDC63"/>
      <c r="IDD63"/>
      <c r="IDE63"/>
      <c r="IDF63"/>
      <c r="IDG63"/>
      <c r="IDH63"/>
      <c r="IDI63"/>
      <c r="IDJ63"/>
      <c r="IDK63"/>
      <c r="IDL63"/>
      <c r="IDM63"/>
      <c r="IDN63"/>
      <c r="IDO63"/>
      <c r="IDP63"/>
      <c r="IDQ63"/>
      <c r="IDR63"/>
      <c r="IDS63"/>
      <c r="IDT63"/>
      <c r="IDU63"/>
      <c r="IDV63"/>
      <c r="IDW63"/>
      <c r="IDX63"/>
      <c r="IDY63"/>
      <c r="IDZ63"/>
      <c r="IEA63"/>
      <c r="IEB63"/>
      <c r="IEC63"/>
      <c r="IED63"/>
      <c r="IEE63"/>
      <c r="IEF63"/>
      <c r="IEG63"/>
      <c r="IEH63"/>
      <c r="IEI63"/>
      <c r="IEJ63"/>
      <c r="IEK63"/>
      <c r="IEL63"/>
      <c r="IEM63"/>
      <c r="IEN63"/>
      <c r="IEO63"/>
      <c r="IEP63"/>
      <c r="IEQ63"/>
      <c r="IER63"/>
      <c r="IES63"/>
      <c r="IET63"/>
      <c r="IEU63"/>
      <c r="IEV63"/>
      <c r="IEW63"/>
      <c r="IEX63"/>
      <c r="IEY63"/>
      <c r="IEZ63"/>
      <c r="IFA63"/>
      <c r="IFB63"/>
      <c r="IFC63"/>
      <c r="IFD63"/>
      <c r="IFE63"/>
      <c r="IFF63"/>
      <c r="IFG63"/>
      <c r="IFH63"/>
      <c r="IFI63"/>
      <c r="IFJ63"/>
      <c r="IFK63"/>
      <c r="IFL63"/>
      <c r="IFM63"/>
      <c r="IFN63"/>
      <c r="IFO63"/>
      <c r="IFP63"/>
      <c r="IFQ63"/>
      <c r="IFR63"/>
      <c r="IFS63"/>
      <c r="IFT63"/>
      <c r="IFU63"/>
      <c r="IFV63"/>
      <c r="IFW63"/>
      <c r="IFX63"/>
      <c r="IFY63"/>
      <c r="IFZ63"/>
      <c r="IGA63"/>
      <c r="IGB63"/>
      <c r="IGC63"/>
      <c r="IGD63"/>
      <c r="IGE63"/>
      <c r="IGF63"/>
      <c r="IGG63"/>
      <c r="IGH63"/>
      <c r="IGI63"/>
      <c r="IGJ63"/>
      <c r="IGK63"/>
      <c r="IGL63"/>
      <c r="IGM63"/>
      <c r="IGN63"/>
      <c r="IGO63"/>
      <c r="IGP63"/>
      <c r="IGQ63"/>
      <c r="IGR63"/>
      <c r="IGS63"/>
      <c r="IGT63"/>
      <c r="IGU63"/>
      <c r="IGV63"/>
      <c r="IGW63"/>
      <c r="IGX63"/>
      <c r="IGY63"/>
      <c r="IGZ63"/>
      <c r="IHA63"/>
      <c r="IHB63"/>
      <c r="IHC63"/>
      <c r="IHD63"/>
      <c r="IHE63"/>
      <c r="IHF63"/>
      <c r="IHG63"/>
      <c r="IHH63"/>
      <c r="IHI63"/>
      <c r="IHJ63"/>
      <c r="IHK63"/>
      <c r="IHL63"/>
      <c r="IHM63"/>
      <c r="IHN63"/>
      <c r="IHO63"/>
      <c r="IHP63"/>
      <c r="IHQ63"/>
      <c r="IHR63"/>
      <c r="IHS63"/>
      <c r="IHT63"/>
      <c r="IHU63"/>
      <c r="IHV63"/>
      <c r="IHW63"/>
      <c r="IHX63"/>
      <c r="IHY63"/>
      <c r="IHZ63"/>
      <c r="IIA63"/>
      <c r="IIB63"/>
      <c r="IIC63"/>
      <c r="IID63"/>
      <c r="IIE63"/>
      <c r="IIF63"/>
      <c r="IIG63"/>
      <c r="IIH63"/>
      <c r="III63"/>
      <c r="IIJ63"/>
      <c r="IIK63"/>
      <c r="IIL63"/>
      <c r="IIM63"/>
      <c r="IIN63"/>
      <c r="IIO63"/>
      <c r="IIP63"/>
      <c r="IIQ63"/>
      <c r="IIR63"/>
      <c r="IIS63"/>
      <c r="IIT63"/>
      <c r="IIU63"/>
      <c r="IIV63"/>
      <c r="IIW63"/>
      <c r="IIX63"/>
      <c r="IIY63"/>
      <c r="IIZ63"/>
      <c r="IJA63"/>
      <c r="IJB63"/>
      <c r="IJC63"/>
      <c r="IJD63"/>
      <c r="IJE63"/>
      <c r="IJF63"/>
      <c r="IJG63"/>
      <c r="IJH63"/>
      <c r="IJI63"/>
      <c r="IJJ63"/>
      <c r="IJK63"/>
      <c r="IJL63"/>
      <c r="IJM63"/>
      <c r="IJN63"/>
      <c r="IJO63"/>
      <c r="IJP63"/>
      <c r="IJQ63"/>
      <c r="IJR63"/>
      <c r="IJS63"/>
      <c r="IJT63"/>
      <c r="IJU63"/>
      <c r="IJV63"/>
      <c r="IJW63"/>
      <c r="IJX63"/>
      <c r="IJY63"/>
      <c r="IJZ63"/>
      <c r="IKA63"/>
      <c r="IKB63"/>
      <c r="IKC63"/>
      <c r="IKD63"/>
      <c r="IKE63"/>
      <c r="IKF63"/>
      <c r="IKG63"/>
      <c r="IKH63"/>
      <c r="IKI63"/>
      <c r="IKJ63"/>
      <c r="IKK63"/>
      <c r="IKL63"/>
      <c r="IKM63"/>
      <c r="IKN63"/>
      <c r="IKO63"/>
      <c r="IKP63"/>
      <c r="IKQ63"/>
      <c r="IKR63"/>
      <c r="IKS63"/>
      <c r="IKT63"/>
      <c r="IKU63"/>
      <c r="IKV63"/>
      <c r="IKW63"/>
      <c r="IKX63"/>
      <c r="IKY63"/>
      <c r="IKZ63"/>
      <c r="ILA63"/>
      <c r="ILB63"/>
      <c r="ILC63"/>
      <c r="ILD63"/>
      <c r="ILE63"/>
      <c r="ILF63"/>
      <c r="ILG63"/>
      <c r="ILH63"/>
      <c r="ILI63"/>
      <c r="ILJ63"/>
      <c r="ILK63"/>
      <c r="ILL63"/>
      <c r="ILM63"/>
      <c r="ILN63"/>
      <c r="ILO63"/>
      <c r="ILP63"/>
      <c r="ILQ63"/>
      <c r="ILR63"/>
      <c r="ILS63"/>
      <c r="ILT63"/>
      <c r="ILU63"/>
      <c r="ILV63"/>
      <c r="ILW63"/>
      <c r="ILX63"/>
      <c r="ILY63"/>
      <c r="ILZ63"/>
      <c r="IMA63"/>
      <c r="IMB63"/>
      <c r="IMC63"/>
      <c r="IMD63"/>
      <c r="IME63"/>
      <c r="IMF63"/>
      <c r="IMG63"/>
      <c r="IMH63"/>
      <c r="IMI63"/>
      <c r="IMJ63"/>
      <c r="IMK63"/>
      <c r="IML63"/>
      <c r="IMM63"/>
      <c r="IMN63"/>
      <c r="IMO63"/>
      <c r="IMP63"/>
      <c r="IMQ63"/>
      <c r="IMR63"/>
      <c r="IMS63"/>
      <c r="IMT63"/>
      <c r="IMU63"/>
      <c r="IMV63"/>
      <c r="IMW63"/>
      <c r="IMX63"/>
      <c r="IMY63"/>
      <c r="IMZ63"/>
      <c r="INA63"/>
      <c r="INB63"/>
      <c r="INC63"/>
      <c r="IND63"/>
      <c r="INE63"/>
      <c r="INF63"/>
      <c r="ING63"/>
      <c r="INH63"/>
      <c r="INI63"/>
      <c r="INJ63"/>
      <c r="INK63"/>
      <c r="INL63"/>
      <c r="INM63"/>
      <c r="INN63"/>
      <c r="INO63"/>
      <c r="INP63"/>
      <c r="INQ63"/>
      <c r="INR63"/>
      <c r="INS63"/>
      <c r="INT63"/>
      <c r="INU63"/>
      <c r="INV63"/>
      <c r="INW63"/>
      <c r="INX63"/>
      <c r="INY63"/>
      <c r="INZ63"/>
      <c r="IOA63"/>
      <c r="IOB63"/>
      <c r="IOC63"/>
      <c r="IOD63"/>
      <c r="IOE63"/>
      <c r="IOF63"/>
      <c r="IOG63"/>
      <c r="IOH63"/>
      <c r="IOI63"/>
      <c r="IOJ63"/>
      <c r="IOK63"/>
      <c r="IOL63"/>
      <c r="IOM63"/>
      <c r="ION63"/>
      <c r="IOO63"/>
      <c r="IOP63"/>
      <c r="IOQ63"/>
      <c r="IOR63"/>
      <c r="IOS63"/>
      <c r="IOT63"/>
      <c r="IOU63"/>
      <c r="IOV63"/>
      <c r="IOW63"/>
      <c r="IOX63"/>
      <c r="IOY63"/>
      <c r="IOZ63"/>
      <c r="IPA63"/>
      <c r="IPB63"/>
      <c r="IPC63"/>
      <c r="IPD63"/>
      <c r="IPE63"/>
      <c r="IPF63"/>
      <c r="IPG63"/>
      <c r="IPH63"/>
      <c r="IPI63"/>
      <c r="IPJ63"/>
      <c r="IPK63"/>
      <c r="IPL63"/>
      <c r="IPM63"/>
      <c r="IPN63"/>
      <c r="IPO63"/>
      <c r="IPP63"/>
      <c r="IPQ63"/>
      <c r="IPR63"/>
      <c r="IPS63"/>
      <c r="IPT63"/>
      <c r="IPU63"/>
      <c r="IPV63"/>
      <c r="IPW63"/>
      <c r="IPX63"/>
      <c r="IPY63"/>
      <c r="IPZ63"/>
      <c r="IQA63"/>
      <c r="IQB63"/>
      <c r="IQC63"/>
      <c r="IQD63"/>
      <c r="IQE63"/>
      <c r="IQF63"/>
      <c r="IQG63"/>
      <c r="IQH63"/>
      <c r="IQI63"/>
      <c r="IQJ63"/>
      <c r="IQK63"/>
      <c r="IQL63"/>
      <c r="IQM63"/>
      <c r="IQN63"/>
      <c r="IQO63"/>
      <c r="IQP63"/>
      <c r="IQQ63"/>
      <c r="IQR63"/>
      <c r="IQS63"/>
      <c r="IQT63"/>
      <c r="IQU63"/>
      <c r="IQV63"/>
      <c r="IQW63"/>
      <c r="IQX63"/>
      <c r="IQY63"/>
      <c r="IQZ63"/>
      <c r="IRA63"/>
      <c r="IRB63"/>
      <c r="IRC63"/>
      <c r="IRD63"/>
      <c r="IRE63"/>
      <c r="IRF63"/>
      <c r="IRG63"/>
      <c r="IRH63"/>
      <c r="IRI63"/>
      <c r="IRJ63"/>
      <c r="IRK63"/>
      <c r="IRL63"/>
      <c r="IRM63"/>
      <c r="IRN63"/>
      <c r="IRO63"/>
      <c r="IRP63"/>
      <c r="IRQ63"/>
      <c r="IRR63"/>
      <c r="IRS63"/>
      <c r="IRT63"/>
      <c r="IRU63"/>
      <c r="IRV63"/>
      <c r="IRW63"/>
      <c r="IRX63"/>
      <c r="IRY63"/>
      <c r="IRZ63"/>
      <c r="ISA63"/>
      <c r="ISB63"/>
      <c r="ISC63"/>
      <c r="ISD63"/>
      <c r="ISE63"/>
      <c r="ISF63"/>
      <c r="ISG63"/>
      <c r="ISH63"/>
      <c r="ISI63"/>
      <c r="ISJ63"/>
      <c r="ISK63"/>
      <c r="ISL63"/>
      <c r="ISM63"/>
      <c r="ISN63"/>
      <c r="ISO63"/>
      <c r="ISP63"/>
      <c r="ISQ63"/>
      <c r="ISR63"/>
      <c r="ISS63"/>
      <c r="IST63"/>
      <c r="ISU63"/>
      <c r="ISV63"/>
      <c r="ISW63"/>
      <c r="ISX63"/>
      <c r="ISY63"/>
      <c r="ISZ63"/>
      <c r="ITA63"/>
      <c r="ITB63"/>
      <c r="ITC63"/>
      <c r="ITD63"/>
      <c r="ITE63"/>
      <c r="ITF63"/>
      <c r="ITG63"/>
      <c r="ITH63"/>
      <c r="ITI63"/>
      <c r="ITJ63"/>
      <c r="ITK63"/>
      <c r="ITL63"/>
      <c r="ITM63"/>
      <c r="ITN63"/>
      <c r="ITO63"/>
      <c r="ITP63"/>
      <c r="ITQ63"/>
      <c r="ITR63"/>
      <c r="ITS63"/>
      <c r="ITT63"/>
      <c r="ITU63"/>
      <c r="ITV63"/>
      <c r="ITW63"/>
      <c r="ITX63"/>
      <c r="ITY63"/>
      <c r="ITZ63"/>
      <c r="IUA63"/>
      <c r="IUB63"/>
      <c r="IUC63"/>
      <c r="IUD63"/>
      <c r="IUE63"/>
      <c r="IUF63"/>
      <c r="IUG63"/>
      <c r="IUH63"/>
      <c r="IUI63"/>
      <c r="IUJ63"/>
      <c r="IUK63"/>
      <c r="IUL63"/>
      <c r="IUM63"/>
      <c r="IUN63"/>
      <c r="IUO63"/>
      <c r="IUP63"/>
      <c r="IUQ63"/>
      <c r="IUR63"/>
      <c r="IUS63"/>
      <c r="IUT63"/>
      <c r="IUU63"/>
      <c r="IUV63"/>
      <c r="IUW63"/>
      <c r="IUX63"/>
      <c r="IUY63"/>
      <c r="IUZ63"/>
      <c r="IVA63"/>
      <c r="IVB63"/>
      <c r="IVC63"/>
      <c r="IVD63"/>
      <c r="IVE63"/>
      <c r="IVF63"/>
      <c r="IVG63"/>
      <c r="IVH63"/>
      <c r="IVI63"/>
      <c r="IVJ63"/>
      <c r="IVK63"/>
      <c r="IVL63"/>
      <c r="IVM63"/>
      <c r="IVN63"/>
      <c r="IVO63"/>
      <c r="IVP63"/>
      <c r="IVQ63"/>
      <c r="IVR63"/>
      <c r="IVS63"/>
      <c r="IVT63"/>
      <c r="IVU63"/>
      <c r="IVV63"/>
      <c r="IVW63"/>
      <c r="IVX63"/>
      <c r="IVY63"/>
      <c r="IVZ63"/>
      <c r="IWA63"/>
      <c r="IWB63"/>
      <c r="IWC63"/>
      <c r="IWD63"/>
      <c r="IWE63"/>
      <c r="IWF63"/>
      <c r="IWG63"/>
      <c r="IWH63"/>
      <c r="IWI63"/>
      <c r="IWJ63"/>
      <c r="IWK63"/>
      <c r="IWL63"/>
      <c r="IWM63"/>
      <c r="IWN63"/>
      <c r="IWO63"/>
      <c r="IWP63"/>
      <c r="IWQ63"/>
      <c r="IWR63"/>
      <c r="IWS63"/>
      <c r="IWT63"/>
      <c r="IWU63"/>
      <c r="IWV63"/>
      <c r="IWW63"/>
      <c r="IWX63"/>
      <c r="IWY63"/>
      <c r="IWZ63"/>
      <c r="IXA63"/>
      <c r="IXB63"/>
      <c r="IXC63"/>
      <c r="IXD63"/>
      <c r="IXE63"/>
      <c r="IXF63"/>
      <c r="IXG63"/>
      <c r="IXH63"/>
      <c r="IXI63"/>
      <c r="IXJ63"/>
      <c r="IXK63"/>
      <c r="IXL63"/>
      <c r="IXM63"/>
      <c r="IXN63"/>
      <c r="IXO63"/>
      <c r="IXP63"/>
      <c r="IXQ63"/>
      <c r="IXR63"/>
      <c r="IXS63"/>
      <c r="IXT63"/>
      <c r="IXU63"/>
      <c r="IXV63"/>
      <c r="IXW63"/>
      <c r="IXX63"/>
      <c r="IXY63"/>
      <c r="IXZ63"/>
      <c r="IYA63"/>
      <c r="IYB63"/>
      <c r="IYC63"/>
      <c r="IYD63"/>
      <c r="IYE63"/>
      <c r="IYF63"/>
      <c r="IYG63"/>
      <c r="IYH63"/>
      <c r="IYI63"/>
      <c r="IYJ63"/>
      <c r="IYK63"/>
      <c r="IYL63"/>
      <c r="IYM63"/>
      <c r="IYN63"/>
      <c r="IYO63"/>
      <c r="IYP63"/>
      <c r="IYQ63"/>
      <c r="IYR63"/>
      <c r="IYS63"/>
      <c r="IYT63"/>
      <c r="IYU63"/>
      <c r="IYV63"/>
      <c r="IYW63"/>
      <c r="IYX63"/>
      <c r="IYY63"/>
      <c r="IYZ63"/>
      <c r="IZA63"/>
      <c r="IZB63"/>
      <c r="IZC63"/>
      <c r="IZD63"/>
      <c r="IZE63"/>
      <c r="IZF63"/>
      <c r="IZG63"/>
      <c r="IZH63"/>
      <c r="IZI63"/>
      <c r="IZJ63"/>
      <c r="IZK63"/>
      <c r="IZL63"/>
      <c r="IZM63"/>
      <c r="IZN63"/>
      <c r="IZO63"/>
      <c r="IZP63"/>
      <c r="IZQ63"/>
      <c r="IZR63"/>
      <c r="IZS63"/>
      <c r="IZT63"/>
      <c r="IZU63"/>
      <c r="IZV63"/>
      <c r="IZW63"/>
      <c r="IZX63"/>
      <c r="IZY63"/>
      <c r="IZZ63"/>
      <c r="JAA63"/>
      <c r="JAB63"/>
      <c r="JAC63"/>
      <c r="JAD63"/>
      <c r="JAE63"/>
      <c r="JAF63"/>
      <c r="JAG63"/>
      <c r="JAH63"/>
      <c r="JAI63"/>
      <c r="JAJ63"/>
      <c r="JAK63"/>
      <c r="JAL63"/>
      <c r="JAM63"/>
      <c r="JAN63"/>
      <c r="JAO63"/>
      <c r="JAP63"/>
      <c r="JAQ63"/>
      <c r="JAR63"/>
      <c r="JAS63"/>
      <c r="JAT63"/>
      <c r="JAU63"/>
      <c r="JAV63"/>
      <c r="JAW63"/>
      <c r="JAX63"/>
      <c r="JAY63"/>
      <c r="JAZ63"/>
      <c r="JBA63"/>
      <c r="JBB63"/>
      <c r="JBC63"/>
      <c r="JBD63"/>
      <c r="JBE63"/>
      <c r="JBF63"/>
      <c r="JBG63"/>
      <c r="JBH63"/>
      <c r="JBI63"/>
      <c r="JBJ63"/>
      <c r="JBK63"/>
      <c r="JBL63"/>
      <c r="JBM63"/>
      <c r="JBN63"/>
      <c r="JBO63"/>
      <c r="JBP63"/>
      <c r="JBQ63"/>
      <c r="JBR63"/>
      <c r="JBS63"/>
      <c r="JBT63"/>
      <c r="JBU63"/>
      <c r="JBV63"/>
      <c r="JBW63"/>
      <c r="JBX63"/>
      <c r="JBY63"/>
      <c r="JBZ63"/>
      <c r="JCA63"/>
      <c r="JCB63"/>
      <c r="JCC63"/>
      <c r="JCD63"/>
      <c r="JCE63"/>
      <c r="JCF63"/>
      <c r="JCG63"/>
      <c r="JCH63"/>
      <c r="JCI63"/>
      <c r="JCJ63"/>
      <c r="JCK63"/>
      <c r="JCL63"/>
      <c r="JCM63"/>
      <c r="JCN63"/>
      <c r="JCO63"/>
      <c r="JCP63"/>
      <c r="JCQ63"/>
      <c r="JCR63"/>
      <c r="JCS63"/>
      <c r="JCT63"/>
      <c r="JCU63"/>
      <c r="JCV63"/>
      <c r="JCW63"/>
      <c r="JCX63"/>
      <c r="JCY63"/>
      <c r="JCZ63"/>
      <c r="JDA63"/>
      <c r="JDB63"/>
      <c r="JDC63"/>
      <c r="JDD63"/>
      <c r="JDE63"/>
      <c r="JDF63"/>
      <c r="JDG63"/>
      <c r="JDH63"/>
      <c r="JDI63"/>
      <c r="JDJ63"/>
      <c r="JDK63"/>
      <c r="JDL63"/>
      <c r="JDM63"/>
      <c r="JDN63"/>
      <c r="JDO63"/>
      <c r="JDP63"/>
      <c r="JDQ63"/>
      <c r="JDR63"/>
      <c r="JDS63"/>
      <c r="JDT63"/>
      <c r="JDU63"/>
      <c r="JDV63"/>
      <c r="JDW63"/>
      <c r="JDX63"/>
      <c r="JDY63"/>
      <c r="JDZ63"/>
      <c r="JEA63"/>
      <c r="JEB63"/>
      <c r="JEC63"/>
      <c r="JED63"/>
      <c r="JEE63"/>
      <c r="JEF63"/>
      <c r="JEG63"/>
      <c r="JEH63"/>
      <c r="JEI63"/>
      <c r="JEJ63"/>
      <c r="JEK63"/>
      <c r="JEL63"/>
      <c r="JEM63"/>
      <c r="JEN63"/>
      <c r="JEO63"/>
      <c r="JEP63"/>
      <c r="JEQ63"/>
      <c r="JER63"/>
      <c r="JES63"/>
      <c r="JET63"/>
      <c r="JEU63"/>
      <c r="JEV63"/>
      <c r="JEW63"/>
      <c r="JEX63"/>
      <c r="JEY63"/>
      <c r="JEZ63"/>
      <c r="JFA63"/>
      <c r="JFB63"/>
      <c r="JFC63"/>
      <c r="JFD63"/>
      <c r="JFE63"/>
      <c r="JFF63"/>
      <c r="JFG63"/>
      <c r="JFH63"/>
      <c r="JFI63"/>
      <c r="JFJ63"/>
      <c r="JFK63"/>
      <c r="JFL63"/>
      <c r="JFM63"/>
      <c r="JFN63"/>
      <c r="JFO63"/>
      <c r="JFP63"/>
      <c r="JFQ63"/>
      <c r="JFR63"/>
      <c r="JFS63"/>
      <c r="JFT63"/>
      <c r="JFU63"/>
      <c r="JFV63"/>
      <c r="JFW63"/>
      <c r="JFX63"/>
      <c r="JFY63"/>
      <c r="JFZ63"/>
      <c r="JGA63"/>
      <c r="JGB63"/>
      <c r="JGC63"/>
      <c r="JGD63"/>
      <c r="JGE63"/>
      <c r="JGF63"/>
      <c r="JGG63"/>
      <c r="JGH63"/>
      <c r="JGI63"/>
      <c r="JGJ63"/>
      <c r="JGK63"/>
      <c r="JGL63"/>
      <c r="JGM63"/>
      <c r="JGN63"/>
      <c r="JGO63"/>
      <c r="JGP63"/>
      <c r="JGQ63"/>
      <c r="JGR63"/>
      <c r="JGS63"/>
      <c r="JGT63"/>
      <c r="JGU63"/>
      <c r="JGV63"/>
      <c r="JGW63"/>
      <c r="JGX63"/>
      <c r="JGY63"/>
      <c r="JGZ63"/>
      <c r="JHA63"/>
      <c r="JHB63"/>
      <c r="JHC63"/>
      <c r="JHD63"/>
      <c r="JHE63"/>
      <c r="JHF63"/>
      <c r="JHG63"/>
      <c r="JHH63"/>
      <c r="JHI63"/>
      <c r="JHJ63"/>
      <c r="JHK63"/>
      <c r="JHL63"/>
      <c r="JHM63"/>
      <c r="JHN63"/>
      <c r="JHO63"/>
      <c r="JHP63"/>
      <c r="JHQ63"/>
      <c r="JHR63"/>
      <c r="JHS63"/>
      <c r="JHT63"/>
      <c r="JHU63"/>
      <c r="JHV63"/>
      <c r="JHW63"/>
      <c r="JHX63"/>
      <c r="JHY63"/>
      <c r="JHZ63"/>
      <c r="JIA63"/>
      <c r="JIB63"/>
      <c r="JIC63"/>
      <c r="JID63"/>
      <c r="JIE63"/>
      <c r="JIF63"/>
      <c r="JIG63"/>
      <c r="JIH63"/>
      <c r="JII63"/>
      <c r="JIJ63"/>
      <c r="JIK63"/>
      <c r="JIL63"/>
      <c r="JIM63"/>
      <c r="JIN63"/>
      <c r="JIO63"/>
      <c r="JIP63"/>
      <c r="JIQ63"/>
      <c r="JIR63"/>
      <c r="JIS63"/>
      <c r="JIT63"/>
      <c r="JIU63"/>
      <c r="JIV63"/>
      <c r="JIW63"/>
      <c r="JIX63"/>
      <c r="JIY63"/>
      <c r="JIZ63"/>
      <c r="JJA63"/>
      <c r="JJB63"/>
      <c r="JJC63"/>
      <c r="JJD63"/>
      <c r="JJE63"/>
      <c r="JJF63"/>
      <c r="JJG63"/>
      <c r="JJH63"/>
      <c r="JJI63"/>
      <c r="JJJ63"/>
      <c r="JJK63"/>
      <c r="JJL63"/>
      <c r="JJM63"/>
      <c r="JJN63"/>
      <c r="JJO63"/>
      <c r="JJP63"/>
      <c r="JJQ63"/>
      <c r="JJR63"/>
      <c r="JJS63"/>
      <c r="JJT63"/>
      <c r="JJU63"/>
      <c r="JJV63"/>
      <c r="JJW63"/>
      <c r="JJX63"/>
      <c r="JJY63"/>
      <c r="JJZ63"/>
      <c r="JKA63"/>
      <c r="JKB63"/>
      <c r="JKC63"/>
      <c r="JKD63"/>
      <c r="JKE63"/>
      <c r="JKF63"/>
      <c r="JKG63"/>
      <c r="JKH63"/>
      <c r="JKI63"/>
      <c r="JKJ63"/>
      <c r="JKK63"/>
      <c r="JKL63"/>
      <c r="JKM63"/>
      <c r="JKN63"/>
      <c r="JKO63"/>
      <c r="JKP63"/>
      <c r="JKQ63"/>
      <c r="JKR63"/>
      <c r="JKS63"/>
      <c r="JKT63"/>
      <c r="JKU63"/>
      <c r="JKV63"/>
      <c r="JKW63"/>
      <c r="JKX63"/>
      <c r="JKY63"/>
      <c r="JKZ63"/>
      <c r="JLA63"/>
      <c r="JLB63"/>
      <c r="JLC63"/>
      <c r="JLD63"/>
      <c r="JLE63"/>
      <c r="JLF63"/>
      <c r="JLG63"/>
      <c r="JLH63"/>
      <c r="JLI63"/>
      <c r="JLJ63"/>
      <c r="JLK63"/>
      <c r="JLL63"/>
      <c r="JLM63"/>
      <c r="JLN63"/>
      <c r="JLO63"/>
      <c r="JLP63"/>
      <c r="JLQ63"/>
      <c r="JLR63"/>
      <c r="JLS63"/>
      <c r="JLT63"/>
      <c r="JLU63"/>
      <c r="JLV63"/>
      <c r="JLW63"/>
      <c r="JLX63"/>
      <c r="JLY63"/>
      <c r="JLZ63"/>
      <c r="JMA63"/>
      <c r="JMB63"/>
      <c r="JMC63"/>
      <c r="JMD63"/>
      <c r="JME63"/>
      <c r="JMF63"/>
      <c r="JMG63"/>
      <c r="JMH63"/>
      <c r="JMI63"/>
      <c r="JMJ63"/>
      <c r="JMK63"/>
      <c r="JML63"/>
      <c r="JMM63"/>
      <c r="JMN63"/>
      <c r="JMO63"/>
      <c r="JMP63"/>
      <c r="JMQ63"/>
      <c r="JMR63"/>
      <c r="JMS63"/>
      <c r="JMT63"/>
      <c r="JMU63"/>
      <c r="JMV63"/>
      <c r="JMW63"/>
      <c r="JMX63"/>
      <c r="JMY63"/>
      <c r="JMZ63"/>
      <c r="JNA63"/>
      <c r="JNB63"/>
      <c r="JNC63"/>
      <c r="JND63"/>
      <c r="JNE63"/>
      <c r="JNF63"/>
      <c r="JNG63"/>
      <c r="JNH63"/>
      <c r="JNI63"/>
      <c r="JNJ63"/>
      <c r="JNK63"/>
      <c r="JNL63"/>
      <c r="JNM63"/>
      <c r="JNN63"/>
      <c r="JNO63"/>
      <c r="JNP63"/>
      <c r="JNQ63"/>
      <c r="JNR63"/>
      <c r="JNS63"/>
      <c r="JNT63"/>
      <c r="JNU63"/>
      <c r="JNV63"/>
      <c r="JNW63"/>
      <c r="JNX63"/>
      <c r="JNY63"/>
      <c r="JNZ63"/>
      <c r="JOA63"/>
      <c r="JOB63"/>
      <c r="JOC63"/>
      <c r="JOD63"/>
      <c r="JOE63"/>
      <c r="JOF63"/>
      <c r="JOG63"/>
      <c r="JOH63"/>
      <c r="JOI63"/>
      <c r="JOJ63"/>
      <c r="JOK63"/>
      <c r="JOL63"/>
      <c r="JOM63"/>
      <c r="JON63"/>
      <c r="JOO63"/>
      <c r="JOP63"/>
      <c r="JOQ63"/>
      <c r="JOR63"/>
      <c r="JOS63"/>
      <c r="JOT63"/>
      <c r="JOU63"/>
      <c r="JOV63"/>
      <c r="JOW63"/>
      <c r="JOX63"/>
      <c r="JOY63"/>
      <c r="JOZ63"/>
      <c r="JPA63"/>
      <c r="JPB63"/>
      <c r="JPC63"/>
      <c r="JPD63"/>
      <c r="JPE63"/>
      <c r="JPF63"/>
      <c r="JPG63"/>
      <c r="JPH63"/>
      <c r="JPI63"/>
      <c r="JPJ63"/>
      <c r="JPK63"/>
      <c r="JPL63"/>
      <c r="JPM63"/>
      <c r="JPN63"/>
      <c r="JPO63"/>
      <c r="JPP63"/>
      <c r="JPQ63"/>
      <c r="JPR63"/>
      <c r="JPS63"/>
      <c r="JPT63"/>
      <c r="JPU63"/>
      <c r="JPV63"/>
      <c r="JPW63"/>
      <c r="JPX63"/>
      <c r="JPY63"/>
      <c r="JPZ63"/>
      <c r="JQA63"/>
      <c r="JQB63"/>
      <c r="JQC63"/>
      <c r="JQD63"/>
      <c r="JQE63"/>
      <c r="JQF63"/>
      <c r="JQG63"/>
      <c r="JQH63"/>
      <c r="JQI63"/>
      <c r="JQJ63"/>
      <c r="JQK63"/>
      <c r="JQL63"/>
      <c r="JQM63"/>
      <c r="JQN63"/>
      <c r="JQO63"/>
      <c r="JQP63"/>
      <c r="JQQ63"/>
      <c r="JQR63"/>
      <c r="JQS63"/>
      <c r="JQT63"/>
      <c r="JQU63"/>
      <c r="JQV63"/>
      <c r="JQW63"/>
      <c r="JQX63"/>
      <c r="JQY63"/>
      <c r="JQZ63"/>
      <c r="JRA63"/>
      <c r="JRB63"/>
      <c r="JRC63"/>
      <c r="JRD63"/>
      <c r="JRE63"/>
      <c r="JRF63"/>
      <c r="JRG63"/>
      <c r="JRH63"/>
      <c r="JRI63"/>
      <c r="JRJ63"/>
      <c r="JRK63"/>
      <c r="JRL63"/>
      <c r="JRM63"/>
      <c r="JRN63"/>
      <c r="JRO63"/>
      <c r="JRP63"/>
      <c r="JRQ63"/>
      <c r="JRR63"/>
      <c r="JRS63"/>
      <c r="JRT63"/>
      <c r="JRU63"/>
      <c r="JRV63"/>
      <c r="JRW63"/>
      <c r="JRX63"/>
      <c r="JRY63"/>
      <c r="JRZ63"/>
      <c r="JSA63"/>
      <c r="JSB63"/>
      <c r="JSC63"/>
      <c r="JSD63"/>
      <c r="JSE63"/>
      <c r="JSF63"/>
      <c r="JSG63"/>
      <c r="JSH63"/>
      <c r="JSI63"/>
      <c r="JSJ63"/>
      <c r="JSK63"/>
      <c r="JSL63"/>
      <c r="JSM63"/>
      <c r="JSN63"/>
      <c r="JSO63"/>
      <c r="JSP63"/>
      <c r="JSQ63"/>
      <c r="JSR63"/>
      <c r="JSS63"/>
      <c r="JST63"/>
      <c r="JSU63"/>
      <c r="JSV63"/>
      <c r="JSW63"/>
      <c r="JSX63"/>
      <c r="JSY63"/>
      <c r="JSZ63"/>
      <c r="JTA63"/>
      <c r="JTB63"/>
      <c r="JTC63"/>
      <c r="JTD63"/>
      <c r="JTE63"/>
      <c r="JTF63"/>
      <c r="JTG63"/>
      <c r="JTH63"/>
      <c r="JTI63"/>
      <c r="JTJ63"/>
      <c r="JTK63"/>
      <c r="JTL63"/>
      <c r="JTM63"/>
      <c r="JTN63"/>
      <c r="JTO63"/>
      <c r="JTP63"/>
      <c r="JTQ63"/>
      <c r="JTR63"/>
      <c r="JTS63"/>
      <c r="JTT63"/>
      <c r="JTU63"/>
      <c r="JTV63"/>
      <c r="JTW63"/>
      <c r="JTX63"/>
      <c r="JTY63"/>
      <c r="JTZ63"/>
      <c r="JUA63"/>
      <c r="JUB63"/>
      <c r="JUC63"/>
      <c r="JUD63"/>
      <c r="JUE63"/>
      <c r="JUF63"/>
      <c r="JUG63"/>
      <c r="JUH63"/>
      <c r="JUI63"/>
      <c r="JUJ63"/>
      <c r="JUK63"/>
      <c r="JUL63"/>
      <c r="JUM63"/>
      <c r="JUN63"/>
      <c r="JUO63"/>
      <c r="JUP63"/>
      <c r="JUQ63"/>
      <c r="JUR63"/>
      <c r="JUS63"/>
      <c r="JUT63"/>
      <c r="JUU63"/>
      <c r="JUV63"/>
      <c r="JUW63"/>
      <c r="JUX63"/>
      <c r="JUY63"/>
      <c r="JUZ63"/>
      <c r="JVA63"/>
      <c r="JVB63"/>
      <c r="JVC63"/>
      <c r="JVD63"/>
      <c r="JVE63"/>
      <c r="JVF63"/>
      <c r="JVG63"/>
      <c r="JVH63"/>
      <c r="JVI63"/>
      <c r="JVJ63"/>
      <c r="JVK63"/>
      <c r="JVL63"/>
      <c r="JVM63"/>
      <c r="JVN63"/>
      <c r="JVO63"/>
      <c r="JVP63"/>
      <c r="JVQ63"/>
      <c r="JVR63"/>
      <c r="JVS63"/>
      <c r="JVT63"/>
      <c r="JVU63"/>
      <c r="JVV63"/>
      <c r="JVW63"/>
      <c r="JVX63"/>
      <c r="JVY63"/>
      <c r="JVZ63"/>
      <c r="JWA63"/>
      <c r="JWB63"/>
      <c r="JWC63"/>
      <c r="JWD63"/>
      <c r="JWE63"/>
      <c r="JWF63"/>
      <c r="JWG63"/>
      <c r="JWH63"/>
      <c r="JWI63"/>
      <c r="JWJ63"/>
      <c r="JWK63"/>
      <c r="JWL63"/>
      <c r="JWM63"/>
      <c r="JWN63"/>
      <c r="JWO63"/>
      <c r="JWP63"/>
      <c r="JWQ63"/>
      <c r="JWR63"/>
      <c r="JWS63"/>
      <c r="JWT63"/>
      <c r="JWU63"/>
      <c r="JWV63"/>
      <c r="JWW63"/>
      <c r="JWX63"/>
      <c r="JWY63"/>
      <c r="JWZ63"/>
      <c r="JXA63"/>
      <c r="JXB63"/>
      <c r="JXC63"/>
      <c r="JXD63"/>
      <c r="JXE63"/>
      <c r="JXF63"/>
      <c r="JXG63"/>
      <c r="JXH63"/>
      <c r="JXI63"/>
      <c r="JXJ63"/>
      <c r="JXK63"/>
      <c r="JXL63"/>
      <c r="JXM63"/>
      <c r="JXN63"/>
      <c r="JXO63"/>
      <c r="JXP63"/>
      <c r="JXQ63"/>
      <c r="JXR63"/>
      <c r="JXS63"/>
      <c r="JXT63"/>
      <c r="JXU63"/>
      <c r="JXV63"/>
      <c r="JXW63"/>
      <c r="JXX63"/>
      <c r="JXY63"/>
      <c r="JXZ63"/>
      <c r="JYA63"/>
      <c r="JYB63"/>
      <c r="JYC63"/>
      <c r="JYD63"/>
      <c r="JYE63"/>
      <c r="JYF63"/>
      <c r="JYG63"/>
      <c r="JYH63"/>
      <c r="JYI63"/>
      <c r="JYJ63"/>
      <c r="JYK63"/>
      <c r="JYL63"/>
      <c r="JYM63"/>
      <c r="JYN63"/>
      <c r="JYO63"/>
      <c r="JYP63"/>
      <c r="JYQ63"/>
      <c r="JYR63"/>
      <c r="JYS63"/>
      <c r="JYT63"/>
      <c r="JYU63"/>
      <c r="JYV63"/>
      <c r="JYW63"/>
      <c r="JYX63"/>
      <c r="JYY63"/>
      <c r="JYZ63"/>
      <c r="JZA63"/>
      <c r="JZB63"/>
      <c r="JZC63"/>
      <c r="JZD63"/>
      <c r="JZE63"/>
      <c r="JZF63"/>
      <c r="JZG63"/>
      <c r="JZH63"/>
      <c r="JZI63"/>
      <c r="JZJ63"/>
      <c r="JZK63"/>
      <c r="JZL63"/>
      <c r="JZM63"/>
      <c r="JZN63"/>
      <c r="JZO63"/>
      <c r="JZP63"/>
      <c r="JZQ63"/>
      <c r="JZR63"/>
      <c r="JZS63"/>
      <c r="JZT63"/>
      <c r="JZU63"/>
      <c r="JZV63"/>
      <c r="JZW63"/>
      <c r="JZX63"/>
      <c r="JZY63"/>
      <c r="JZZ63"/>
      <c r="KAA63"/>
      <c r="KAB63"/>
      <c r="KAC63"/>
      <c r="KAD63"/>
      <c r="KAE63"/>
      <c r="KAF63"/>
      <c r="KAG63"/>
      <c r="KAH63"/>
      <c r="KAI63"/>
      <c r="KAJ63"/>
      <c r="KAK63"/>
      <c r="KAL63"/>
      <c r="KAM63"/>
      <c r="KAN63"/>
      <c r="KAO63"/>
      <c r="KAP63"/>
      <c r="KAQ63"/>
      <c r="KAR63"/>
      <c r="KAS63"/>
      <c r="KAT63"/>
      <c r="KAU63"/>
      <c r="KAV63"/>
      <c r="KAW63"/>
      <c r="KAX63"/>
      <c r="KAY63"/>
      <c r="KAZ63"/>
      <c r="KBA63"/>
      <c r="KBB63"/>
      <c r="KBC63"/>
      <c r="KBD63"/>
      <c r="KBE63"/>
      <c r="KBF63"/>
      <c r="KBG63"/>
      <c r="KBH63"/>
      <c r="KBI63"/>
      <c r="KBJ63"/>
      <c r="KBK63"/>
      <c r="KBL63"/>
      <c r="KBM63"/>
      <c r="KBN63"/>
      <c r="KBO63"/>
      <c r="KBP63"/>
      <c r="KBQ63"/>
      <c r="KBR63"/>
      <c r="KBS63"/>
      <c r="KBT63"/>
      <c r="KBU63"/>
      <c r="KBV63"/>
      <c r="KBW63"/>
      <c r="KBX63"/>
      <c r="KBY63"/>
      <c r="KBZ63"/>
      <c r="KCA63"/>
      <c r="KCB63"/>
      <c r="KCC63"/>
      <c r="KCD63"/>
      <c r="KCE63"/>
      <c r="KCF63"/>
      <c r="KCG63"/>
      <c r="KCH63"/>
      <c r="KCI63"/>
      <c r="KCJ63"/>
      <c r="KCK63"/>
      <c r="KCL63"/>
      <c r="KCM63"/>
      <c r="KCN63"/>
      <c r="KCO63"/>
      <c r="KCP63"/>
      <c r="KCQ63"/>
      <c r="KCR63"/>
      <c r="KCS63"/>
      <c r="KCT63"/>
      <c r="KCU63"/>
      <c r="KCV63"/>
      <c r="KCW63"/>
      <c r="KCX63"/>
      <c r="KCY63"/>
      <c r="KCZ63"/>
      <c r="KDA63"/>
      <c r="KDB63"/>
      <c r="KDC63"/>
      <c r="KDD63"/>
      <c r="KDE63"/>
      <c r="KDF63"/>
      <c r="KDG63"/>
      <c r="KDH63"/>
      <c r="KDI63"/>
      <c r="KDJ63"/>
      <c r="KDK63"/>
      <c r="KDL63"/>
      <c r="KDM63"/>
      <c r="KDN63"/>
      <c r="KDO63"/>
      <c r="KDP63"/>
      <c r="KDQ63"/>
      <c r="KDR63"/>
      <c r="KDS63"/>
      <c r="KDT63"/>
      <c r="KDU63"/>
      <c r="KDV63"/>
      <c r="KDW63"/>
      <c r="KDX63"/>
      <c r="KDY63"/>
      <c r="KDZ63"/>
      <c r="KEA63"/>
      <c r="KEB63"/>
      <c r="KEC63"/>
      <c r="KED63"/>
      <c r="KEE63"/>
      <c r="KEF63"/>
      <c r="KEG63"/>
      <c r="KEH63"/>
      <c r="KEI63"/>
      <c r="KEJ63"/>
      <c r="KEK63"/>
      <c r="KEL63"/>
      <c r="KEM63"/>
      <c r="KEN63"/>
      <c r="KEO63"/>
      <c r="KEP63"/>
      <c r="KEQ63"/>
      <c r="KER63"/>
      <c r="KES63"/>
      <c r="KET63"/>
      <c r="KEU63"/>
      <c r="KEV63"/>
      <c r="KEW63"/>
      <c r="KEX63"/>
      <c r="KEY63"/>
      <c r="KEZ63"/>
      <c r="KFA63"/>
      <c r="KFB63"/>
      <c r="KFC63"/>
      <c r="KFD63"/>
      <c r="KFE63"/>
      <c r="KFF63"/>
      <c r="KFG63"/>
      <c r="KFH63"/>
      <c r="KFI63"/>
      <c r="KFJ63"/>
      <c r="KFK63"/>
      <c r="KFL63"/>
      <c r="KFM63"/>
      <c r="KFN63"/>
      <c r="KFO63"/>
      <c r="KFP63"/>
      <c r="KFQ63"/>
      <c r="KFR63"/>
      <c r="KFS63"/>
      <c r="KFT63"/>
      <c r="KFU63"/>
      <c r="KFV63"/>
      <c r="KFW63"/>
      <c r="KFX63"/>
      <c r="KFY63"/>
      <c r="KFZ63"/>
      <c r="KGA63"/>
      <c r="KGB63"/>
      <c r="KGC63"/>
      <c r="KGD63"/>
      <c r="KGE63"/>
      <c r="KGF63"/>
      <c r="KGG63"/>
      <c r="KGH63"/>
      <c r="KGI63"/>
      <c r="KGJ63"/>
      <c r="KGK63"/>
      <c r="KGL63"/>
      <c r="KGM63"/>
      <c r="KGN63"/>
      <c r="KGO63"/>
      <c r="KGP63"/>
      <c r="KGQ63"/>
      <c r="KGR63"/>
      <c r="KGS63"/>
      <c r="KGT63"/>
      <c r="KGU63"/>
      <c r="KGV63"/>
      <c r="KGW63"/>
      <c r="KGX63"/>
      <c r="KGY63"/>
      <c r="KGZ63"/>
      <c r="KHA63"/>
      <c r="KHB63"/>
      <c r="KHC63"/>
      <c r="KHD63"/>
      <c r="KHE63"/>
      <c r="KHF63"/>
      <c r="KHG63"/>
      <c r="KHH63"/>
      <c r="KHI63"/>
      <c r="KHJ63"/>
      <c r="KHK63"/>
      <c r="KHL63"/>
      <c r="KHM63"/>
      <c r="KHN63"/>
      <c r="KHO63"/>
      <c r="KHP63"/>
      <c r="KHQ63"/>
      <c r="KHR63"/>
      <c r="KHS63"/>
      <c r="KHT63"/>
      <c r="KHU63"/>
      <c r="KHV63"/>
      <c r="KHW63"/>
      <c r="KHX63"/>
      <c r="KHY63"/>
      <c r="KHZ63"/>
      <c r="KIA63"/>
      <c r="KIB63"/>
      <c r="KIC63"/>
      <c r="KID63"/>
      <c r="KIE63"/>
      <c r="KIF63"/>
      <c r="KIG63"/>
      <c r="KIH63"/>
      <c r="KII63"/>
      <c r="KIJ63"/>
      <c r="KIK63"/>
      <c r="KIL63"/>
      <c r="KIM63"/>
      <c r="KIN63"/>
      <c r="KIO63"/>
      <c r="KIP63"/>
      <c r="KIQ63"/>
      <c r="KIR63"/>
      <c r="KIS63"/>
      <c r="KIT63"/>
      <c r="KIU63"/>
      <c r="KIV63"/>
      <c r="KIW63"/>
      <c r="KIX63"/>
      <c r="KIY63"/>
      <c r="KIZ63"/>
      <c r="KJA63"/>
      <c r="KJB63"/>
      <c r="KJC63"/>
      <c r="KJD63"/>
      <c r="KJE63"/>
      <c r="KJF63"/>
      <c r="KJG63"/>
      <c r="KJH63"/>
      <c r="KJI63"/>
      <c r="KJJ63"/>
      <c r="KJK63"/>
      <c r="KJL63"/>
      <c r="KJM63"/>
      <c r="KJN63"/>
      <c r="KJO63"/>
      <c r="KJP63"/>
      <c r="KJQ63"/>
      <c r="KJR63"/>
      <c r="KJS63"/>
      <c r="KJT63"/>
      <c r="KJU63"/>
      <c r="KJV63"/>
      <c r="KJW63"/>
      <c r="KJX63"/>
      <c r="KJY63"/>
      <c r="KJZ63"/>
      <c r="KKA63"/>
      <c r="KKB63"/>
      <c r="KKC63"/>
      <c r="KKD63"/>
      <c r="KKE63"/>
      <c r="KKF63"/>
      <c r="KKG63"/>
      <c r="KKH63"/>
      <c r="KKI63"/>
      <c r="KKJ63"/>
      <c r="KKK63"/>
      <c r="KKL63"/>
      <c r="KKM63"/>
      <c r="KKN63"/>
      <c r="KKO63"/>
      <c r="KKP63"/>
      <c r="KKQ63"/>
      <c r="KKR63"/>
      <c r="KKS63"/>
      <c r="KKT63"/>
      <c r="KKU63"/>
      <c r="KKV63"/>
      <c r="KKW63"/>
      <c r="KKX63"/>
      <c r="KKY63"/>
      <c r="KKZ63"/>
      <c r="KLA63"/>
      <c r="KLB63"/>
      <c r="KLC63"/>
      <c r="KLD63"/>
      <c r="KLE63"/>
      <c r="KLF63"/>
      <c r="KLG63"/>
      <c r="KLH63"/>
      <c r="KLI63"/>
      <c r="KLJ63"/>
      <c r="KLK63"/>
      <c r="KLL63"/>
      <c r="KLM63"/>
      <c r="KLN63"/>
      <c r="KLO63"/>
      <c r="KLP63"/>
      <c r="KLQ63"/>
      <c r="KLR63"/>
      <c r="KLS63"/>
      <c r="KLT63"/>
      <c r="KLU63"/>
      <c r="KLV63"/>
      <c r="KLW63"/>
      <c r="KLX63"/>
      <c r="KLY63"/>
      <c r="KLZ63"/>
      <c r="KMA63"/>
      <c r="KMB63"/>
      <c r="KMC63"/>
      <c r="KMD63"/>
      <c r="KME63"/>
      <c r="KMF63"/>
      <c r="KMG63"/>
      <c r="KMH63"/>
      <c r="KMI63"/>
      <c r="KMJ63"/>
      <c r="KMK63"/>
      <c r="KML63"/>
      <c r="KMM63"/>
      <c r="KMN63"/>
      <c r="KMO63"/>
      <c r="KMP63"/>
      <c r="KMQ63"/>
      <c r="KMR63"/>
      <c r="KMS63"/>
      <c r="KMT63"/>
      <c r="KMU63"/>
      <c r="KMV63"/>
      <c r="KMW63"/>
      <c r="KMX63"/>
      <c r="KMY63"/>
      <c r="KMZ63"/>
      <c r="KNA63"/>
      <c r="KNB63"/>
      <c r="KNC63"/>
      <c r="KND63"/>
      <c r="KNE63"/>
      <c r="KNF63"/>
      <c r="KNG63"/>
      <c r="KNH63"/>
      <c r="KNI63"/>
      <c r="KNJ63"/>
      <c r="KNK63"/>
      <c r="KNL63"/>
      <c r="KNM63"/>
      <c r="KNN63"/>
      <c r="KNO63"/>
      <c r="KNP63"/>
      <c r="KNQ63"/>
      <c r="KNR63"/>
      <c r="KNS63"/>
      <c r="KNT63"/>
      <c r="KNU63"/>
      <c r="KNV63"/>
      <c r="KNW63"/>
      <c r="KNX63"/>
      <c r="KNY63"/>
      <c r="KNZ63"/>
      <c r="KOA63"/>
      <c r="KOB63"/>
      <c r="KOC63"/>
      <c r="KOD63"/>
      <c r="KOE63"/>
      <c r="KOF63"/>
      <c r="KOG63"/>
      <c r="KOH63"/>
      <c r="KOI63"/>
      <c r="KOJ63"/>
      <c r="KOK63"/>
      <c r="KOL63"/>
      <c r="KOM63"/>
      <c r="KON63"/>
      <c r="KOO63"/>
      <c r="KOP63"/>
      <c r="KOQ63"/>
      <c r="KOR63"/>
      <c r="KOS63"/>
      <c r="KOT63"/>
      <c r="KOU63"/>
      <c r="KOV63"/>
      <c r="KOW63"/>
      <c r="KOX63"/>
      <c r="KOY63"/>
      <c r="KOZ63"/>
      <c r="KPA63"/>
      <c r="KPB63"/>
      <c r="KPC63"/>
      <c r="KPD63"/>
      <c r="KPE63"/>
      <c r="KPF63"/>
      <c r="KPG63"/>
      <c r="KPH63"/>
      <c r="KPI63"/>
      <c r="KPJ63"/>
      <c r="KPK63"/>
      <c r="KPL63"/>
      <c r="KPM63"/>
      <c r="KPN63"/>
      <c r="KPO63"/>
      <c r="KPP63"/>
      <c r="KPQ63"/>
      <c r="KPR63"/>
      <c r="KPS63"/>
      <c r="KPT63"/>
      <c r="KPU63"/>
      <c r="KPV63"/>
      <c r="KPW63"/>
      <c r="KPX63"/>
      <c r="KPY63"/>
      <c r="KPZ63"/>
      <c r="KQA63"/>
      <c r="KQB63"/>
      <c r="KQC63"/>
      <c r="KQD63"/>
      <c r="KQE63"/>
      <c r="KQF63"/>
      <c r="KQG63"/>
      <c r="KQH63"/>
      <c r="KQI63"/>
      <c r="KQJ63"/>
      <c r="KQK63"/>
      <c r="KQL63"/>
      <c r="KQM63"/>
      <c r="KQN63"/>
      <c r="KQO63"/>
      <c r="KQP63"/>
      <c r="KQQ63"/>
      <c r="KQR63"/>
      <c r="KQS63"/>
      <c r="KQT63"/>
      <c r="KQU63"/>
      <c r="KQV63"/>
      <c r="KQW63"/>
      <c r="KQX63"/>
      <c r="KQY63"/>
      <c r="KQZ63"/>
      <c r="KRA63"/>
      <c r="KRB63"/>
      <c r="KRC63"/>
      <c r="KRD63"/>
      <c r="KRE63"/>
      <c r="KRF63"/>
      <c r="KRG63"/>
      <c r="KRH63"/>
      <c r="KRI63"/>
      <c r="KRJ63"/>
      <c r="KRK63"/>
      <c r="KRL63"/>
      <c r="KRM63"/>
      <c r="KRN63"/>
      <c r="KRO63"/>
      <c r="KRP63"/>
      <c r="KRQ63"/>
      <c r="KRR63"/>
      <c r="KRS63"/>
      <c r="KRT63"/>
      <c r="KRU63"/>
      <c r="KRV63"/>
      <c r="KRW63"/>
      <c r="KRX63"/>
      <c r="KRY63"/>
      <c r="KRZ63"/>
      <c r="KSA63"/>
      <c r="KSB63"/>
      <c r="KSC63"/>
      <c r="KSD63"/>
      <c r="KSE63"/>
      <c r="KSF63"/>
      <c r="KSG63"/>
      <c r="KSH63"/>
      <c r="KSI63"/>
      <c r="KSJ63"/>
      <c r="KSK63"/>
      <c r="KSL63"/>
      <c r="KSM63"/>
      <c r="KSN63"/>
      <c r="KSO63"/>
      <c r="KSP63"/>
      <c r="KSQ63"/>
      <c r="KSR63"/>
      <c r="KSS63"/>
      <c r="KST63"/>
      <c r="KSU63"/>
      <c r="KSV63"/>
      <c r="KSW63"/>
      <c r="KSX63"/>
      <c r="KSY63"/>
      <c r="KSZ63"/>
      <c r="KTA63"/>
      <c r="KTB63"/>
      <c r="KTC63"/>
      <c r="KTD63"/>
      <c r="KTE63"/>
      <c r="KTF63"/>
      <c r="KTG63"/>
      <c r="KTH63"/>
      <c r="KTI63"/>
      <c r="KTJ63"/>
      <c r="KTK63"/>
      <c r="KTL63"/>
      <c r="KTM63"/>
      <c r="KTN63"/>
      <c r="KTO63"/>
      <c r="KTP63"/>
      <c r="KTQ63"/>
      <c r="KTR63"/>
      <c r="KTS63"/>
      <c r="KTT63"/>
      <c r="KTU63"/>
      <c r="KTV63"/>
      <c r="KTW63"/>
      <c r="KTX63"/>
      <c r="KTY63"/>
      <c r="KTZ63"/>
      <c r="KUA63"/>
      <c r="KUB63"/>
      <c r="KUC63"/>
      <c r="KUD63"/>
      <c r="KUE63"/>
      <c r="KUF63"/>
      <c r="KUG63"/>
      <c r="KUH63"/>
      <c r="KUI63"/>
      <c r="KUJ63"/>
      <c r="KUK63"/>
      <c r="KUL63"/>
      <c r="KUM63"/>
      <c r="KUN63"/>
      <c r="KUO63"/>
      <c r="KUP63"/>
      <c r="KUQ63"/>
      <c r="KUR63"/>
      <c r="KUS63"/>
      <c r="KUT63"/>
      <c r="KUU63"/>
      <c r="KUV63"/>
      <c r="KUW63"/>
      <c r="KUX63"/>
      <c r="KUY63"/>
      <c r="KUZ63"/>
      <c r="KVA63"/>
      <c r="KVB63"/>
      <c r="KVC63"/>
      <c r="KVD63"/>
      <c r="KVE63"/>
      <c r="KVF63"/>
      <c r="KVG63"/>
      <c r="KVH63"/>
      <c r="KVI63"/>
      <c r="KVJ63"/>
      <c r="KVK63"/>
      <c r="KVL63"/>
      <c r="KVM63"/>
      <c r="KVN63"/>
      <c r="KVO63"/>
      <c r="KVP63"/>
      <c r="KVQ63"/>
      <c r="KVR63"/>
      <c r="KVS63"/>
      <c r="KVT63"/>
      <c r="KVU63"/>
      <c r="KVV63"/>
      <c r="KVW63"/>
      <c r="KVX63"/>
      <c r="KVY63"/>
      <c r="KVZ63"/>
      <c r="KWA63"/>
      <c r="KWB63"/>
      <c r="KWC63"/>
      <c r="KWD63"/>
      <c r="KWE63"/>
      <c r="KWF63"/>
      <c r="KWG63"/>
      <c r="KWH63"/>
      <c r="KWI63"/>
      <c r="KWJ63"/>
      <c r="KWK63"/>
      <c r="KWL63"/>
      <c r="KWM63"/>
      <c r="KWN63"/>
      <c r="KWO63"/>
      <c r="KWP63"/>
      <c r="KWQ63"/>
      <c r="KWR63"/>
      <c r="KWS63"/>
      <c r="KWT63"/>
      <c r="KWU63"/>
      <c r="KWV63"/>
      <c r="KWW63"/>
      <c r="KWX63"/>
      <c r="KWY63"/>
      <c r="KWZ63"/>
      <c r="KXA63"/>
      <c r="KXB63"/>
      <c r="KXC63"/>
      <c r="KXD63"/>
      <c r="KXE63"/>
      <c r="KXF63"/>
      <c r="KXG63"/>
      <c r="KXH63"/>
      <c r="KXI63"/>
      <c r="KXJ63"/>
      <c r="KXK63"/>
      <c r="KXL63"/>
      <c r="KXM63"/>
      <c r="KXN63"/>
      <c r="KXO63"/>
      <c r="KXP63"/>
      <c r="KXQ63"/>
      <c r="KXR63"/>
      <c r="KXS63"/>
      <c r="KXT63"/>
      <c r="KXU63"/>
      <c r="KXV63"/>
      <c r="KXW63"/>
      <c r="KXX63"/>
      <c r="KXY63"/>
      <c r="KXZ63"/>
      <c r="KYA63"/>
      <c r="KYB63"/>
      <c r="KYC63"/>
      <c r="KYD63"/>
      <c r="KYE63"/>
      <c r="KYF63"/>
      <c r="KYG63"/>
      <c r="KYH63"/>
      <c r="KYI63"/>
      <c r="KYJ63"/>
      <c r="KYK63"/>
      <c r="KYL63"/>
      <c r="KYM63"/>
      <c r="KYN63"/>
      <c r="KYO63"/>
      <c r="KYP63"/>
      <c r="KYQ63"/>
      <c r="KYR63"/>
      <c r="KYS63"/>
      <c r="KYT63"/>
      <c r="KYU63"/>
      <c r="KYV63"/>
      <c r="KYW63"/>
      <c r="KYX63"/>
      <c r="KYY63"/>
      <c r="KYZ63"/>
      <c r="KZA63"/>
      <c r="KZB63"/>
      <c r="KZC63"/>
      <c r="KZD63"/>
      <c r="KZE63"/>
      <c r="KZF63"/>
      <c r="KZG63"/>
      <c r="KZH63"/>
      <c r="KZI63"/>
      <c r="KZJ63"/>
      <c r="KZK63"/>
      <c r="KZL63"/>
      <c r="KZM63"/>
      <c r="KZN63"/>
      <c r="KZO63"/>
      <c r="KZP63"/>
      <c r="KZQ63"/>
      <c r="KZR63"/>
      <c r="KZS63"/>
      <c r="KZT63"/>
      <c r="KZU63"/>
      <c r="KZV63"/>
      <c r="KZW63"/>
      <c r="KZX63"/>
      <c r="KZY63"/>
      <c r="KZZ63"/>
      <c r="LAA63"/>
      <c r="LAB63"/>
      <c r="LAC63"/>
      <c r="LAD63"/>
      <c r="LAE63"/>
      <c r="LAF63"/>
      <c r="LAG63"/>
      <c r="LAH63"/>
      <c r="LAI63"/>
      <c r="LAJ63"/>
      <c r="LAK63"/>
      <c r="LAL63"/>
      <c r="LAM63"/>
      <c r="LAN63"/>
      <c r="LAO63"/>
      <c r="LAP63"/>
      <c r="LAQ63"/>
      <c r="LAR63"/>
      <c r="LAS63"/>
      <c r="LAT63"/>
      <c r="LAU63"/>
      <c r="LAV63"/>
      <c r="LAW63"/>
      <c r="LAX63"/>
      <c r="LAY63"/>
      <c r="LAZ63"/>
      <c r="LBA63"/>
      <c r="LBB63"/>
      <c r="LBC63"/>
      <c r="LBD63"/>
      <c r="LBE63"/>
      <c r="LBF63"/>
      <c r="LBG63"/>
      <c r="LBH63"/>
      <c r="LBI63"/>
      <c r="LBJ63"/>
      <c r="LBK63"/>
      <c r="LBL63"/>
      <c r="LBM63"/>
      <c r="LBN63"/>
      <c r="LBO63"/>
      <c r="LBP63"/>
      <c r="LBQ63"/>
      <c r="LBR63"/>
      <c r="LBS63"/>
      <c r="LBT63"/>
      <c r="LBU63"/>
      <c r="LBV63"/>
      <c r="LBW63"/>
      <c r="LBX63"/>
      <c r="LBY63"/>
      <c r="LBZ63"/>
      <c r="LCA63"/>
      <c r="LCB63"/>
      <c r="LCC63"/>
      <c r="LCD63"/>
      <c r="LCE63"/>
      <c r="LCF63"/>
      <c r="LCG63"/>
      <c r="LCH63"/>
      <c r="LCI63"/>
      <c r="LCJ63"/>
      <c r="LCK63"/>
      <c r="LCL63"/>
      <c r="LCM63"/>
      <c r="LCN63"/>
      <c r="LCO63"/>
      <c r="LCP63"/>
      <c r="LCQ63"/>
      <c r="LCR63"/>
      <c r="LCS63"/>
      <c r="LCT63"/>
      <c r="LCU63"/>
      <c r="LCV63"/>
      <c r="LCW63"/>
      <c r="LCX63"/>
      <c r="LCY63"/>
      <c r="LCZ63"/>
      <c r="LDA63"/>
      <c r="LDB63"/>
      <c r="LDC63"/>
      <c r="LDD63"/>
      <c r="LDE63"/>
      <c r="LDF63"/>
      <c r="LDG63"/>
      <c r="LDH63"/>
      <c r="LDI63"/>
      <c r="LDJ63"/>
      <c r="LDK63"/>
      <c r="LDL63"/>
      <c r="LDM63"/>
      <c r="LDN63"/>
      <c r="LDO63"/>
      <c r="LDP63"/>
      <c r="LDQ63"/>
      <c r="LDR63"/>
      <c r="LDS63"/>
      <c r="LDT63"/>
      <c r="LDU63"/>
      <c r="LDV63"/>
      <c r="LDW63"/>
      <c r="LDX63"/>
      <c r="LDY63"/>
      <c r="LDZ63"/>
      <c r="LEA63"/>
      <c r="LEB63"/>
      <c r="LEC63"/>
      <c r="LED63"/>
      <c r="LEE63"/>
      <c r="LEF63"/>
      <c r="LEG63"/>
      <c r="LEH63"/>
      <c r="LEI63"/>
      <c r="LEJ63"/>
      <c r="LEK63"/>
      <c r="LEL63"/>
      <c r="LEM63"/>
      <c r="LEN63"/>
      <c r="LEO63"/>
      <c r="LEP63"/>
      <c r="LEQ63"/>
      <c r="LER63"/>
      <c r="LES63"/>
      <c r="LET63"/>
      <c r="LEU63"/>
      <c r="LEV63"/>
      <c r="LEW63"/>
      <c r="LEX63"/>
      <c r="LEY63"/>
      <c r="LEZ63"/>
      <c r="LFA63"/>
      <c r="LFB63"/>
      <c r="LFC63"/>
      <c r="LFD63"/>
      <c r="LFE63"/>
      <c r="LFF63"/>
      <c r="LFG63"/>
      <c r="LFH63"/>
      <c r="LFI63"/>
      <c r="LFJ63"/>
      <c r="LFK63"/>
      <c r="LFL63"/>
      <c r="LFM63"/>
      <c r="LFN63"/>
      <c r="LFO63"/>
      <c r="LFP63"/>
      <c r="LFQ63"/>
      <c r="LFR63"/>
      <c r="LFS63"/>
      <c r="LFT63"/>
      <c r="LFU63"/>
      <c r="LFV63"/>
      <c r="LFW63"/>
      <c r="LFX63"/>
      <c r="LFY63"/>
      <c r="LFZ63"/>
      <c r="LGA63"/>
      <c r="LGB63"/>
      <c r="LGC63"/>
      <c r="LGD63"/>
      <c r="LGE63"/>
      <c r="LGF63"/>
      <c r="LGG63"/>
      <c r="LGH63"/>
      <c r="LGI63"/>
      <c r="LGJ63"/>
      <c r="LGK63"/>
      <c r="LGL63"/>
      <c r="LGM63"/>
      <c r="LGN63"/>
      <c r="LGO63"/>
      <c r="LGP63"/>
      <c r="LGQ63"/>
      <c r="LGR63"/>
      <c r="LGS63"/>
      <c r="LGT63"/>
      <c r="LGU63"/>
      <c r="LGV63"/>
      <c r="LGW63"/>
      <c r="LGX63"/>
      <c r="LGY63"/>
      <c r="LGZ63"/>
      <c r="LHA63"/>
      <c r="LHB63"/>
      <c r="LHC63"/>
      <c r="LHD63"/>
      <c r="LHE63"/>
      <c r="LHF63"/>
      <c r="LHG63"/>
      <c r="LHH63"/>
      <c r="LHI63"/>
      <c r="LHJ63"/>
      <c r="LHK63"/>
      <c r="LHL63"/>
      <c r="LHM63"/>
      <c r="LHN63"/>
      <c r="LHO63"/>
      <c r="LHP63"/>
      <c r="LHQ63"/>
      <c r="LHR63"/>
      <c r="LHS63"/>
      <c r="LHT63"/>
      <c r="LHU63"/>
      <c r="LHV63"/>
      <c r="LHW63"/>
      <c r="LHX63"/>
      <c r="LHY63"/>
      <c r="LHZ63"/>
      <c r="LIA63"/>
      <c r="LIB63"/>
      <c r="LIC63"/>
      <c r="LID63"/>
      <c r="LIE63"/>
      <c r="LIF63"/>
      <c r="LIG63"/>
      <c r="LIH63"/>
      <c r="LII63"/>
      <c r="LIJ63"/>
      <c r="LIK63"/>
      <c r="LIL63"/>
      <c r="LIM63"/>
      <c r="LIN63"/>
      <c r="LIO63"/>
      <c r="LIP63"/>
      <c r="LIQ63"/>
      <c r="LIR63"/>
      <c r="LIS63"/>
      <c r="LIT63"/>
      <c r="LIU63"/>
      <c r="LIV63"/>
      <c r="LIW63"/>
      <c r="LIX63"/>
      <c r="LIY63"/>
      <c r="LIZ63"/>
      <c r="LJA63"/>
      <c r="LJB63"/>
      <c r="LJC63"/>
      <c r="LJD63"/>
      <c r="LJE63"/>
      <c r="LJF63"/>
      <c r="LJG63"/>
      <c r="LJH63"/>
      <c r="LJI63"/>
      <c r="LJJ63"/>
      <c r="LJK63"/>
      <c r="LJL63"/>
      <c r="LJM63"/>
      <c r="LJN63"/>
      <c r="LJO63"/>
      <c r="LJP63"/>
      <c r="LJQ63"/>
      <c r="LJR63"/>
      <c r="LJS63"/>
      <c r="LJT63"/>
      <c r="LJU63"/>
      <c r="LJV63"/>
      <c r="LJW63"/>
      <c r="LJX63"/>
      <c r="LJY63"/>
      <c r="LJZ63"/>
      <c r="LKA63"/>
      <c r="LKB63"/>
      <c r="LKC63"/>
      <c r="LKD63"/>
      <c r="LKE63"/>
      <c r="LKF63"/>
      <c r="LKG63"/>
      <c r="LKH63"/>
      <c r="LKI63"/>
      <c r="LKJ63"/>
      <c r="LKK63"/>
      <c r="LKL63"/>
      <c r="LKM63"/>
      <c r="LKN63"/>
      <c r="LKO63"/>
      <c r="LKP63"/>
      <c r="LKQ63"/>
      <c r="LKR63"/>
      <c r="LKS63"/>
      <c r="LKT63"/>
      <c r="LKU63"/>
      <c r="LKV63"/>
      <c r="LKW63"/>
      <c r="LKX63"/>
      <c r="LKY63"/>
      <c r="LKZ63"/>
      <c r="LLA63"/>
      <c r="LLB63"/>
      <c r="LLC63"/>
      <c r="LLD63"/>
      <c r="LLE63"/>
      <c r="LLF63"/>
      <c r="LLG63"/>
      <c r="LLH63"/>
      <c r="LLI63"/>
      <c r="LLJ63"/>
      <c r="LLK63"/>
      <c r="LLL63"/>
      <c r="LLM63"/>
      <c r="LLN63"/>
      <c r="LLO63"/>
      <c r="LLP63"/>
      <c r="LLQ63"/>
      <c r="LLR63"/>
      <c r="LLS63"/>
      <c r="LLT63"/>
      <c r="LLU63"/>
      <c r="LLV63"/>
      <c r="LLW63"/>
      <c r="LLX63"/>
      <c r="LLY63"/>
      <c r="LLZ63"/>
      <c r="LMA63"/>
      <c r="LMB63"/>
      <c r="LMC63"/>
      <c r="LMD63"/>
      <c r="LME63"/>
      <c r="LMF63"/>
      <c r="LMG63"/>
      <c r="LMH63"/>
      <c r="LMI63"/>
      <c r="LMJ63"/>
      <c r="LMK63"/>
      <c r="LML63"/>
      <c r="LMM63"/>
      <c r="LMN63"/>
      <c r="LMO63"/>
      <c r="LMP63"/>
      <c r="LMQ63"/>
      <c r="LMR63"/>
      <c r="LMS63"/>
      <c r="LMT63"/>
      <c r="LMU63"/>
      <c r="LMV63"/>
      <c r="LMW63"/>
      <c r="LMX63"/>
      <c r="LMY63"/>
      <c r="LMZ63"/>
      <c r="LNA63"/>
      <c r="LNB63"/>
      <c r="LNC63"/>
      <c r="LND63"/>
      <c r="LNE63"/>
      <c r="LNF63"/>
      <c r="LNG63"/>
      <c r="LNH63"/>
      <c r="LNI63"/>
      <c r="LNJ63"/>
      <c r="LNK63"/>
      <c r="LNL63"/>
      <c r="LNM63"/>
      <c r="LNN63"/>
      <c r="LNO63"/>
      <c r="LNP63"/>
      <c r="LNQ63"/>
      <c r="LNR63"/>
      <c r="LNS63"/>
      <c r="LNT63"/>
      <c r="LNU63"/>
      <c r="LNV63"/>
      <c r="LNW63"/>
      <c r="LNX63"/>
      <c r="LNY63"/>
      <c r="LNZ63"/>
      <c r="LOA63"/>
      <c r="LOB63"/>
      <c r="LOC63"/>
      <c r="LOD63"/>
      <c r="LOE63"/>
      <c r="LOF63"/>
      <c r="LOG63"/>
      <c r="LOH63"/>
      <c r="LOI63"/>
      <c r="LOJ63"/>
      <c r="LOK63"/>
      <c r="LOL63"/>
      <c r="LOM63"/>
      <c r="LON63"/>
      <c r="LOO63"/>
      <c r="LOP63"/>
      <c r="LOQ63"/>
      <c r="LOR63"/>
      <c r="LOS63"/>
      <c r="LOT63"/>
      <c r="LOU63"/>
      <c r="LOV63"/>
      <c r="LOW63"/>
      <c r="LOX63"/>
      <c r="LOY63"/>
      <c r="LOZ63"/>
      <c r="LPA63"/>
      <c r="LPB63"/>
      <c r="LPC63"/>
      <c r="LPD63"/>
      <c r="LPE63"/>
      <c r="LPF63"/>
      <c r="LPG63"/>
      <c r="LPH63"/>
      <c r="LPI63"/>
      <c r="LPJ63"/>
      <c r="LPK63"/>
      <c r="LPL63"/>
      <c r="LPM63"/>
      <c r="LPN63"/>
      <c r="LPO63"/>
      <c r="LPP63"/>
      <c r="LPQ63"/>
      <c r="LPR63"/>
      <c r="LPS63"/>
      <c r="LPT63"/>
      <c r="LPU63"/>
      <c r="LPV63"/>
      <c r="LPW63"/>
      <c r="LPX63"/>
      <c r="LPY63"/>
      <c r="LPZ63"/>
      <c r="LQA63"/>
      <c r="LQB63"/>
      <c r="LQC63"/>
      <c r="LQD63"/>
      <c r="LQE63"/>
      <c r="LQF63"/>
      <c r="LQG63"/>
      <c r="LQH63"/>
      <c r="LQI63"/>
      <c r="LQJ63"/>
      <c r="LQK63"/>
      <c r="LQL63"/>
      <c r="LQM63"/>
      <c r="LQN63"/>
      <c r="LQO63"/>
      <c r="LQP63"/>
      <c r="LQQ63"/>
      <c r="LQR63"/>
      <c r="LQS63"/>
      <c r="LQT63"/>
      <c r="LQU63"/>
      <c r="LQV63"/>
      <c r="LQW63"/>
      <c r="LQX63"/>
      <c r="LQY63"/>
      <c r="LQZ63"/>
      <c r="LRA63"/>
      <c r="LRB63"/>
      <c r="LRC63"/>
      <c r="LRD63"/>
      <c r="LRE63"/>
      <c r="LRF63"/>
      <c r="LRG63"/>
      <c r="LRH63"/>
      <c r="LRI63"/>
      <c r="LRJ63"/>
      <c r="LRK63"/>
      <c r="LRL63"/>
      <c r="LRM63"/>
      <c r="LRN63"/>
      <c r="LRO63"/>
      <c r="LRP63"/>
      <c r="LRQ63"/>
      <c r="LRR63"/>
      <c r="LRS63"/>
      <c r="LRT63"/>
      <c r="LRU63"/>
      <c r="LRV63"/>
      <c r="LRW63"/>
      <c r="LRX63"/>
      <c r="LRY63"/>
      <c r="LRZ63"/>
      <c r="LSA63"/>
      <c r="LSB63"/>
      <c r="LSC63"/>
      <c r="LSD63"/>
      <c r="LSE63"/>
      <c r="LSF63"/>
      <c r="LSG63"/>
      <c r="LSH63"/>
      <c r="LSI63"/>
      <c r="LSJ63"/>
      <c r="LSK63"/>
      <c r="LSL63"/>
      <c r="LSM63"/>
      <c r="LSN63"/>
      <c r="LSO63"/>
      <c r="LSP63"/>
      <c r="LSQ63"/>
      <c r="LSR63"/>
      <c r="LSS63"/>
      <c r="LST63"/>
      <c r="LSU63"/>
      <c r="LSV63"/>
      <c r="LSW63"/>
      <c r="LSX63"/>
      <c r="LSY63"/>
      <c r="LSZ63"/>
      <c r="LTA63"/>
      <c r="LTB63"/>
      <c r="LTC63"/>
      <c r="LTD63"/>
      <c r="LTE63"/>
      <c r="LTF63"/>
      <c r="LTG63"/>
      <c r="LTH63"/>
      <c r="LTI63"/>
      <c r="LTJ63"/>
      <c r="LTK63"/>
      <c r="LTL63"/>
      <c r="LTM63"/>
      <c r="LTN63"/>
      <c r="LTO63"/>
      <c r="LTP63"/>
      <c r="LTQ63"/>
      <c r="LTR63"/>
      <c r="LTS63"/>
      <c r="LTT63"/>
      <c r="LTU63"/>
      <c r="LTV63"/>
      <c r="LTW63"/>
      <c r="LTX63"/>
      <c r="LTY63"/>
      <c r="LTZ63"/>
      <c r="LUA63"/>
      <c r="LUB63"/>
      <c r="LUC63"/>
      <c r="LUD63"/>
      <c r="LUE63"/>
      <c r="LUF63"/>
      <c r="LUG63"/>
      <c r="LUH63"/>
      <c r="LUI63"/>
      <c r="LUJ63"/>
      <c r="LUK63"/>
      <c r="LUL63"/>
      <c r="LUM63"/>
      <c r="LUN63"/>
      <c r="LUO63"/>
      <c r="LUP63"/>
      <c r="LUQ63"/>
      <c r="LUR63"/>
      <c r="LUS63"/>
      <c r="LUT63"/>
      <c r="LUU63"/>
      <c r="LUV63"/>
      <c r="LUW63"/>
      <c r="LUX63"/>
      <c r="LUY63"/>
      <c r="LUZ63"/>
      <c r="LVA63"/>
      <c r="LVB63"/>
      <c r="LVC63"/>
      <c r="LVD63"/>
      <c r="LVE63"/>
      <c r="LVF63"/>
      <c r="LVG63"/>
      <c r="LVH63"/>
      <c r="LVI63"/>
      <c r="LVJ63"/>
      <c r="LVK63"/>
      <c r="LVL63"/>
      <c r="LVM63"/>
      <c r="LVN63"/>
      <c r="LVO63"/>
      <c r="LVP63"/>
      <c r="LVQ63"/>
      <c r="LVR63"/>
      <c r="LVS63"/>
      <c r="LVT63"/>
      <c r="LVU63"/>
      <c r="LVV63"/>
      <c r="LVW63"/>
      <c r="LVX63"/>
      <c r="LVY63"/>
      <c r="LVZ63"/>
      <c r="LWA63"/>
      <c r="LWB63"/>
      <c r="LWC63"/>
      <c r="LWD63"/>
      <c r="LWE63"/>
      <c r="LWF63"/>
      <c r="LWG63"/>
      <c r="LWH63"/>
      <c r="LWI63"/>
      <c r="LWJ63"/>
      <c r="LWK63"/>
      <c r="LWL63"/>
      <c r="LWM63"/>
      <c r="LWN63"/>
      <c r="LWO63"/>
      <c r="LWP63"/>
      <c r="LWQ63"/>
      <c r="LWR63"/>
      <c r="LWS63"/>
      <c r="LWT63"/>
      <c r="LWU63"/>
      <c r="LWV63"/>
      <c r="LWW63"/>
      <c r="LWX63"/>
      <c r="LWY63"/>
      <c r="LWZ63"/>
      <c r="LXA63"/>
      <c r="LXB63"/>
      <c r="LXC63"/>
      <c r="LXD63"/>
      <c r="LXE63"/>
      <c r="LXF63"/>
      <c r="LXG63"/>
      <c r="LXH63"/>
      <c r="LXI63"/>
      <c r="LXJ63"/>
      <c r="LXK63"/>
      <c r="LXL63"/>
      <c r="LXM63"/>
      <c r="LXN63"/>
      <c r="LXO63"/>
      <c r="LXP63"/>
      <c r="LXQ63"/>
      <c r="LXR63"/>
      <c r="LXS63"/>
      <c r="LXT63"/>
      <c r="LXU63"/>
      <c r="LXV63"/>
      <c r="LXW63"/>
      <c r="LXX63"/>
      <c r="LXY63"/>
      <c r="LXZ63"/>
      <c r="LYA63"/>
      <c r="LYB63"/>
      <c r="LYC63"/>
      <c r="LYD63"/>
      <c r="LYE63"/>
      <c r="LYF63"/>
      <c r="LYG63"/>
      <c r="LYH63"/>
      <c r="LYI63"/>
      <c r="LYJ63"/>
      <c r="LYK63"/>
      <c r="LYL63"/>
      <c r="LYM63"/>
      <c r="LYN63"/>
      <c r="LYO63"/>
      <c r="LYP63"/>
      <c r="LYQ63"/>
      <c r="LYR63"/>
      <c r="LYS63"/>
      <c r="LYT63"/>
      <c r="LYU63"/>
      <c r="LYV63"/>
      <c r="LYW63"/>
      <c r="LYX63"/>
      <c r="LYY63"/>
      <c r="LYZ63"/>
      <c r="LZA63"/>
      <c r="LZB63"/>
      <c r="LZC63"/>
      <c r="LZD63"/>
      <c r="LZE63"/>
      <c r="LZF63"/>
      <c r="LZG63"/>
      <c r="LZH63"/>
      <c r="LZI63"/>
      <c r="LZJ63"/>
      <c r="LZK63"/>
      <c r="LZL63"/>
      <c r="LZM63"/>
      <c r="LZN63"/>
      <c r="LZO63"/>
      <c r="LZP63"/>
      <c r="LZQ63"/>
      <c r="LZR63"/>
      <c r="LZS63"/>
      <c r="LZT63"/>
      <c r="LZU63"/>
      <c r="LZV63"/>
      <c r="LZW63"/>
      <c r="LZX63"/>
      <c r="LZY63"/>
      <c r="LZZ63"/>
      <c r="MAA63"/>
      <c r="MAB63"/>
      <c r="MAC63"/>
      <c r="MAD63"/>
      <c r="MAE63"/>
      <c r="MAF63"/>
      <c r="MAG63"/>
      <c r="MAH63"/>
      <c r="MAI63"/>
      <c r="MAJ63"/>
      <c r="MAK63"/>
      <c r="MAL63"/>
      <c r="MAM63"/>
      <c r="MAN63"/>
      <c r="MAO63"/>
      <c r="MAP63"/>
      <c r="MAQ63"/>
      <c r="MAR63"/>
      <c r="MAS63"/>
      <c r="MAT63"/>
      <c r="MAU63"/>
      <c r="MAV63"/>
      <c r="MAW63"/>
      <c r="MAX63"/>
      <c r="MAY63"/>
      <c r="MAZ63"/>
      <c r="MBA63"/>
      <c r="MBB63"/>
      <c r="MBC63"/>
      <c r="MBD63"/>
      <c r="MBE63"/>
      <c r="MBF63"/>
      <c r="MBG63"/>
      <c r="MBH63"/>
      <c r="MBI63"/>
      <c r="MBJ63"/>
      <c r="MBK63"/>
      <c r="MBL63"/>
      <c r="MBM63"/>
      <c r="MBN63"/>
      <c r="MBO63"/>
      <c r="MBP63"/>
      <c r="MBQ63"/>
      <c r="MBR63"/>
      <c r="MBS63"/>
      <c r="MBT63"/>
      <c r="MBU63"/>
      <c r="MBV63"/>
      <c r="MBW63"/>
      <c r="MBX63"/>
      <c r="MBY63"/>
      <c r="MBZ63"/>
      <c r="MCA63"/>
      <c r="MCB63"/>
      <c r="MCC63"/>
      <c r="MCD63"/>
      <c r="MCE63"/>
      <c r="MCF63"/>
      <c r="MCG63"/>
      <c r="MCH63"/>
      <c r="MCI63"/>
      <c r="MCJ63"/>
      <c r="MCK63"/>
      <c r="MCL63"/>
      <c r="MCM63"/>
      <c r="MCN63"/>
      <c r="MCO63"/>
      <c r="MCP63"/>
      <c r="MCQ63"/>
      <c r="MCR63"/>
      <c r="MCS63"/>
      <c r="MCT63"/>
      <c r="MCU63"/>
      <c r="MCV63"/>
      <c r="MCW63"/>
      <c r="MCX63"/>
      <c r="MCY63"/>
      <c r="MCZ63"/>
      <c r="MDA63"/>
      <c r="MDB63"/>
      <c r="MDC63"/>
      <c r="MDD63"/>
      <c r="MDE63"/>
      <c r="MDF63"/>
      <c r="MDG63"/>
      <c r="MDH63"/>
      <c r="MDI63"/>
      <c r="MDJ63"/>
      <c r="MDK63"/>
      <c r="MDL63"/>
      <c r="MDM63"/>
      <c r="MDN63"/>
      <c r="MDO63"/>
      <c r="MDP63"/>
      <c r="MDQ63"/>
      <c r="MDR63"/>
      <c r="MDS63"/>
      <c r="MDT63"/>
      <c r="MDU63"/>
      <c r="MDV63"/>
      <c r="MDW63"/>
      <c r="MDX63"/>
      <c r="MDY63"/>
      <c r="MDZ63"/>
      <c r="MEA63"/>
      <c r="MEB63"/>
      <c r="MEC63"/>
      <c r="MED63"/>
      <c r="MEE63"/>
      <c r="MEF63"/>
      <c r="MEG63"/>
      <c r="MEH63"/>
      <c r="MEI63"/>
      <c r="MEJ63"/>
      <c r="MEK63"/>
      <c r="MEL63"/>
      <c r="MEM63"/>
      <c r="MEN63"/>
      <c r="MEO63"/>
      <c r="MEP63"/>
      <c r="MEQ63"/>
      <c r="MER63"/>
      <c r="MES63"/>
      <c r="MET63"/>
      <c r="MEU63"/>
      <c r="MEV63"/>
      <c r="MEW63"/>
      <c r="MEX63"/>
      <c r="MEY63"/>
      <c r="MEZ63"/>
      <c r="MFA63"/>
      <c r="MFB63"/>
      <c r="MFC63"/>
      <c r="MFD63"/>
      <c r="MFE63"/>
      <c r="MFF63"/>
      <c r="MFG63"/>
      <c r="MFH63"/>
      <c r="MFI63"/>
      <c r="MFJ63"/>
      <c r="MFK63"/>
      <c r="MFL63"/>
      <c r="MFM63"/>
      <c r="MFN63"/>
      <c r="MFO63"/>
      <c r="MFP63"/>
      <c r="MFQ63"/>
      <c r="MFR63"/>
      <c r="MFS63"/>
      <c r="MFT63"/>
      <c r="MFU63"/>
      <c r="MFV63"/>
      <c r="MFW63"/>
      <c r="MFX63"/>
      <c r="MFY63"/>
      <c r="MFZ63"/>
      <c r="MGA63"/>
      <c r="MGB63"/>
      <c r="MGC63"/>
      <c r="MGD63"/>
      <c r="MGE63"/>
      <c r="MGF63"/>
      <c r="MGG63"/>
      <c r="MGH63"/>
      <c r="MGI63"/>
      <c r="MGJ63"/>
      <c r="MGK63"/>
      <c r="MGL63"/>
      <c r="MGM63"/>
      <c r="MGN63"/>
      <c r="MGO63"/>
      <c r="MGP63"/>
      <c r="MGQ63"/>
      <c r="MGR63"/>
      <c r="MGS63"/>
      <c r="MGT63"/>
      <c r="MGU63"/>
      <c r="MGV63"/>
      <c r="MGW63"/>
      <c r="MGX63"/>
      <c r="MGY63"/>
      <c r="MGZ63"/>
      <c r="MHA63"/>
      <c r="MHB63"/>
      <c r="MHC63"/>
      <c r="MHD63"/>
      <c r="MHE63"/>
      <c r="MHF63"/>
      <c r="MHG63"/>
      <c r="MHH63"/>
      <c r="MHI63"/>
      <c r="MHJ63"/>
      <c r="MHK63"/>
      <c r="MHL63"/>
      <c r="MHM63"/>
      <c r="MHN63"/>
      <c r="MHO63"/>
      <c r="MHP63"/>
      <c r="MHQ63"/>
      <c r="MHR63"/>
      <c r="MHS63"/>
      <c r="MHT63"/>
      <c r="MHU63"/>
      <c r="MHV63"/>
      <c r="MHW63"/>
      <c r="MHX63"/>
      <c r="MHY63"/>
      <c r="MHZ63"/>
      <c r="MIA63"/>
      <c r="MIB63"/>
      <c r="MIC63"/>
      <c r="MID63"/>
      <c r="MIE63"/>
      <c r="MIF63"/>
      <c r="MIG63"/>
      <c r="MIH63"/>
      <c r="MII63"/>
      <c r="MIJ63"/>
      <c r="MIK63"/>
      <c r="MIL63"/>
      <c r="MIM63"/>
      <c r="MIN63"/>
      <c r="MIO63"/>
      <c r="MIP63"/>
      <c r="MIQ63"/>
      <c r="MIR63"/>
      <c r="MIS63"/>
      <c r="MIT63"/>
      <c r="MIU63"/>
      <c r="MIV63"/>
      <c r="MIW63"/>
      <c r="MIX63"/>
      <c r="MIY63"/>
      <c r="MIZ63"/>
      <c r="MJA63"/>
      <c r="MJB63"/>
      <c r="MJC63"/>
      <c r="MJD63"/>
      <c r="MJE63"/>
      <c r="MJF63"/>
      <c r="MJG63"/>
      <c r="MJH63"/>
      <c r="MJI63"/>
      <c r="MJJ63"/>
      <c r="MJK63"/>
      <c r="MJL63"/>
      <c r="MJM63"/>
      <c r="MJN63"/>
      <c r="MJO63"/>
      <c r="MJP63"/>
      <c r="MJQ63"/>
      <c r="MJR63"/>
      <c r="MJS63"/>
      <c r="MJT63"/>
      <c r="MJU63"/>
      <c r="MJV63"/>
      <c r="MJW63"/>
      <c r="MJX63"/>
      <c r="MJY63"/>
      <c r="MJZ63"/>
      <c r="MKA63"/>
      <c r="MKB63"/>
      <c r="MKC63"/>
      <c r="MKD63"/>
      <c r="MKE63"/>
      <c r="MKF63"/>
      <c r="MKG63"/>
      <c r="MKH63"/>
      <c r="MKI63"/>
      <c r="MKJ63"/>
      <c r="MKK63"/>
      <c r="MKL63"/>
      <c r="MKM63"/>
      <c r="MKN63"/>
      <c r="MKO63"/>
      <c r="MKP63"/>
      <c r="MKQ63"/>
      <c r="MKR63"/>
      <c r="MKS63"/>
      <c r="MKT63"/>
      <c r="MKU63"/>
      <c r="MKV63"/>
      <c r="MKW63"/>
      <c r="MKX63"/>
      <c r="MKY63"/>
      <c r="MKZ63"/>
      <c r="MLA63"/>
      <c r="MLB63"/>
      <c r="MLC63"/>
      <c r="MLD63"/>
      <c r="MLE63"/>
      <c r="MLF63"/>
      <c r="MLG63"/>
      <c r="MLH63"/>
      <c r="MLI63"/>
      <c r="MLJ63"/>
      <c r="MLK63"/>
      <c r="MLL63"/>
      <c r="MLM63"/>
      <c r="MLN63"/>
      <c r="MLO63"/>
      <c r="MLP63"/>
      <c r="MLQ63"/>
      <c r="MLR63"/>
      <c r="MLS63"/>
      <c r="MLT63"/>
      <c r="MLU63"/>
      <c r="MLV63"/>
      <c r="MLW63"/>
      <c r="MLX63"/>
      <c r="MLY63"/>
      <c r="MLZ63"/>
      <c r="MMA63"/>
      <c r="MMB63"/>
      <c r="MMC63"/>
      <c r="MMD63"/>
      <c r="MME63"/>
      <c r="MMF63"/>
      <c r="MMG63"/>
      <c r="MMH63"/>
      <c r="MMI63"/>
      <c r="MMJ63"/>
      <c r="MMK63"/>
      <c r="MML63"/>
      <c r="MMM63"/>
      <c r="MMN63"/>
      <c r="MMO63"/>
      <c r="MMP63"/>
      <c r="MMQ63"/>
      <c r="MMR63"/>
      <c r="MMS63"/>
      <c r="MMT63"/>
      <c r="MMU63"/>
      <c r="MMV63"/>
      <c r="MMW63"/>
      <c r="MMX63"/>
      <c r="MMY63"/>
      <c r="MMZ63"/>
      <c r="MNA63"/>
      <c r="MNB63"/>
      <c r="MNC63"/>
      <c r="MND63"/>
      <c r="MNE63"/>
      <c r="MNF63"/>
      <c r="MNG63"/>
      <c r="MNH63"/>
      <c r="MNI63"/>
      <c r="MNJ63"/>
      <c r="MNK63"/>
      <c r="MNL63"/>
      <c r="MNM63"/>
      <c r="MNN63"/>
      <c r="MNO63"/>
      <c r="MNP63"/>
      <c r="MNQ63"/>
      <c r="MNR63"/>
      <c r="MNS63"/>
      <c r="MNT63"/>
      <c r="MNU63"/>
      <c r="MNV63"/>
      <c r="MNW63"/>
      <c r="MNX63"/>
      <c r="MNY63"/>
      <c r="MNZ63"/>
      <c r="MOA63"/>
      <c r="MOB63"/>
      <c r="MOC63"/>
      <c r="MOD63"/>
      <c r="MOE63"/>
      <c r="MOF63"/>
      <c r="MOG63"/>
      <c r="MOH63"/>
      <c r="MOI63"/>
      <c r="MOJ63"/>
      <c r="MOK63"/>
      <c r="MOL63"/>
      <c r="MOM63"/>
      <c r="MON63"/>
      <c r="MOO63"/>
      <c r="MOP63"/>
      <c r="MOQ63"/>
      <c r="MOR63"/>
      <c r="MOS63"/>
      <c r="MOT63"/>
      <c r="MOU63"/>
      <c r="MOV63"/>
      <c r="MOW63"/>
      <c r="MOX63"/>
      <c r="MOY63"/>
      <c r="MOZ63"/>
      <c r="MPA63"/>
      <c r="MPB63"/>
      <c r="MPC63"/>
      <c r="MPD63"/>
      <c r="MPE63"/>
      <c r="MPF63"/>
      <c r="MPG63"/>
      <c r="MPH63"/>
      <c r="MPI63"/>
      <c r="MPJ63"/>
      <c r="MPK63"/>
      <c r="MPL63"/>
      <c r="MPM63"/>
      <c r="MPN63"/>
      <c r="MPO63"/>
      <c r="MPP63"/>
      <c r="MPQ63"/>
      <c r="MPR63"/>
      <c r="MPS63"/>
      <c r="MPT63"/>
      <c r="MPU63"/>
      <c r="MPV63"/>
      <c r="MPW63"/>
      <c r="MPX63"/>
      <c r="MPY63"/>
      <c r="MPZ63"/>
      <c r="MQA63"/>
      <c r="MQB63"/>
      <c r="MQC63"/>
      <c r="MQD63"/>
      <c r="MQE63"/>
      <c r="MQF63"/>
      <c r="MQG63"/>
      <c r="MQH63"/>
      <c r="MQI63"/>
      <c r="MQJ63"/>
      <c r="MQK63"/>
      <c r="MQL63"/>
      <c r="MQM63"/>
      <c r="MQN63"/>
      <c r="MQO63"/>
      <c r="MQP63"/>
      <c r="MQQ63"/>
      <c r="MQR63"/>
      <c r="MQS63"/>
      <c r="MQT63"/>
      <c r="MQU63"/>
      <c r="MQV63"/>
      <c r="MQW63"/>
      <c r="MQX63"/>
      <c r="MQY63"/>
      <c r="MQZ63"/>
      <c r="MRA63"/>
      <c r="MRB63"/>
      <c r="MRC63"/>
      <c r="MRD63"/>
      <c r="MRE63"/>
      <c r="MRF63"/>
      <c r="MRG63"/>
      <c r="MRH63"/>
      <c r="MRI63"/>
      <c r="MRJ63"/>
      <c r="MRK63"/>
      <c r="MRL63"/>
      <c r="MRM63"/>
      <c r="MRN63"/>
      <c r="MRO63"/>
      <c r="MRP63"/>
      <c r="MRQ63"/>
      <c r="MRR63"/>
      <c r="MRS63"/>
      <c r="MRT63"/>
      <c r="MRU63"/>
      <c r="MRV63"/>
      <c r="MRW63"/>
      <c r="MRX63"/>
      <c r="MRY63"/>
      <c r="MRZ63"/>
      <c r="MSA63"/>
      <c r="MSB63"/>
      <c r="MSC63"/>
      <c r="MSD63"/>
      <c r="MSE63"/>
      <c r="MSF63"/>
      <c r="MSG63"/>
      <c r="MSH63"/>
      <c r="MSI63"/>
      <c r="MSJ63"/>
      <c r="MSK63"/>
      <c r="MSL63"/>
      <c r="MSM63"/>
      <c r="MSN63"/>
      <c r="MSO63"/>
      <c r="MSP63"/>
      <c r="MSQ63"/>
      <c r="MSR63"/>
      <c r="MSS63"/>
      <c r="MST63"/>
      <c r="MSU63"/>
      <c r="MSV63"/>
      <c r="MSW63"/>
      <c r="MSX63"/>
      <c r="MSY63"/>
      <c r="MSZ63"/>
      <c r="MTA63"/>
      <c r="MTB63"/>
      <c r="MTC63"/>
      <c r="MTD63"/>
      <c r="MTE63"/>
      <c r="MTF63"/>
      <c r="MTG63"/>
      <c r="MTH63"/>
      <c r="MTI63"/>
      <c r="MTJ63"/>
      <c r="MTK63"/>
      <c r="MTL63"/>
      <c r="MTM63"/>
      <c r="MTN63"/>
      <c r="MTO63"/>
      <c r="MTP63"/>
      <c r="MTQ63"/>
      <c r="MTR63"/>
      <c r="MTS63"/>
      <c r="MTT63"/>
      <c r="MTU63"/>
      <c r="MTV63"/>
      <c r="MTW63"/>
      <c r="MTX63"/>
      <c r="MTY63"/>
      <c r="MTZ63"/>
      <c r="MUA63"/>
      <c r="MUB63"/>
      <c r="MUC63"/>
      <c r="MUD63"/>
      <c r="MUE63"/>
      <c r="MUF63"/>
      <c r="MUG63"/>
      <c r="MUH63"/>
      <c r="MUI63"/>
      <c r="MUJ63"/>
      <c r="MUK63"/>
      <c r="MUL63"/>
      <c r="MUM63"/>
      <c r="MUN63"/>
      <c r="MUO63"/>
      <c r="MUP63"/>
      <c r="MUQ63"/>
      <c r="MUR63"/>
      <c r="MUS63"/>
      <c r="MUT63"/>
      <c r="MUU63"/>
      <c r="MUV63"/>
      <c r="MUW63"/>
      <c r="MUX63"/>
      <c r="MUY63"/>
      <c r="MUZ63"/>
      <c r="MVA63"/>
      <c r="MVB63"/>
      <c r="MVC63"/>
      <c r="MVD63"/>
      <c r="MVE63"/>
      <c r="MVF63"/>
      <c r="MVG63"/>
      <c r="MVH63"/>
      <c r="MVI63"/>
      <c r="MVJ63"/>
      <c r="MVK63"/>
      <c r="MVL63"/>
      <c r="MVM63"/>
      <c r="MVN63"/>
      <c r="MVO63"/>
      <c r="MVP63"/>
      <c r="MVQ63"/>
      <c r="MVR63"/>
      <c r="MVS63"/>
      <c r="MVT63"/>
      <c r="MVU63"/>
      <c r="MVV63"/>
      <c r="MVW63"/>
      <c r="MVX63"/>
      <c r="MVY63"/>
      <c r="MVZ63"/>
      <c r="MWA63"/>
      <c r="MWB63"/>
      <c r="MWC63"/>
      <c r="MWD63"/>
      <c r="MWE63"/>
      <c r="MWF63"/>
      <c r="MWG63"/>
      <c r="MWH63"/>
      <c r="MWI63"/>
      <c r="MWJ63"/>
      <c r="MWK63"/>
      <c r="MWL63"/>
      <c r="MWM63"/>
      <c r="MWN63"/>
      <c r="MWO63"/>
      <c r="MWP63"/>
      <c r="MWQ63"/>
      <c r="MWR63"/>
      <c r="MWS63"/>
      <c r="MWT63"/>
      <c r="MWU63"/>
      <c r="MWV63"/>
      <c r="MWW63"/>
      <c r="MWX63"/>
      <c r="MWY63"/>
      <c r="MWZ63"/>
      <c r="MXA63"/>
      <c r="MXB63"/>
      <c r="MXC63"/>
      <c r="MXD63"/>
      <c r="MXE63"/>
      <c r="MXF63"/>
      <c r="MXG63"/>
      <c r="MXH63"/>
      <c r="MXI63"/>
      <c r="MXJ63"/>
      <c r="MXK63"/>
      <c r="MXL63"/>
      <c r="MXM63"/>
      <c r="MXN63"/>
      <c r="MXO63"/>
      <c r="MXP63"/>
      <c r="MXQ63"/>
      <c r="MXR63"/>
      <c r="MXS63"/>
      <c r="MXT63"/>
      <c r="MXU63"/>
      <c r="MXV63"/>
      <c r="MXW63"/>
      <c r="MXX63"/>
      <c r="MXY63"/>
      <c r="MXZ63"/>
      <c r="MYA63"/>
      <c r="MYB63"/>
      <c r="MYC63"/>
      <c r="MYD63"/>
      <c r="MYE63"/>
      <c r="MYF63"/>
      <c r="MYG63"/>
      <c r="MYH63"/>
      <c r="MYI63"/>
      <c r="MYJ63"/>
      <c r="MYK63"/>
      <c r="MYL63"/>
      <c r="MYM63"/>
      <c r="MYN63"/>
      <c r="MYO63"/>
      <c r="MYP63"/>
      <c r="MYQ63"/>
      <c r="MYR63"/>
      <c r="MYS63"/>
      <c r="MYT63"/>
      <c r="MYU63"/>
      <c r="MYV63"/>
      <c r="MYW63"/>
      <c r="MYX63"/>
      <c r="MYY63"/>
      <c r="MYZ63"/>
      <c r="MZA63"/>
      <c r="MZB63"/>
      <c r="MZC63"/>
      <c r="MZD63"/>
      <c r="MZE63"/>
      <c r="MZF63"/>
      <c r="MZG63"/>
      <c r="MZH63"/>
      <c r="MZI63"/>
      <c r="MZJ63"/>
      <c r="MZK63"/>
      <c r="MZL63"/>
      <c r="MZM63"/>
      <c r="MZN63"/>
      <c r="MZO63"/>
      <c r="MZP63"/>
      <c r="MZQ63"/>
      <c r="MZR63"/>
      <c r="MZS63"/>
      <c r="MZT63"/>
      <c r="MZU63"/>
      <c r="MZV63"/>
      <c r="MZW63"/>
      <c r="MZX63"/>
      <c r="MZY63"/>
      <c r="MZZ63"/>
      <c r="NAA63"/>
      <c r="NAB63"/>
      <c r="NAC63"/>
      <c r="NAD63"/>
      <c r="NAE63"/>
      <c r="NAF63"/>
      <c r="NAG63"/>
      <c r="NAH63"/>
      <c r="NAI63"/>
      <c r="NAJ63"/>
      <c r="NAK63"/>
      <c r="NAL63"/>
      <c r="NAM63"/>
      <c r="NAN63"/>
      <c r="NAO63"/>
      <c r="NAP63"/>
      <c r="NAQ63"/>
      <c r="NAR63"/>
      <c r="NAS63"/>
      <c r="NAT63"/>
      <c r="NAU63"/>
      <c r="NAV63"/>
      <c r="NAW63"/>
      <c r="NAX63"/>
      <c r="NAY63"/>
      <c r="NAZ63"/>
      <c r="NBA63"/>
      <c r="NBB63"/>
      <c r="NBC63"/>
      <c r="NBD63"/>
      <c r="NBE63"/>
      <c r="NBF63"/>
      <c r="NBG63"/>
      <c r="NBH63"/>
      <c r="NBI63"/>
      <c r="NBJ63"/>
      <c r="NBK63"/>
      <c r="NBL63"/>
      <c r="NBM63"/>
      <c r="NBN63"/>
      <c r="NBO63"/>
      <c r="NBP63"/>
      <c r="NBQ63"/>
      <c r="NBR63"/>
      <c r="NBS63"/>
      <c r="NBT63"/>
      <c r="NBU63"/>
      <c r="NBV63"/>
      <c r="NBW63"/>
      <c r="NBX63"/>
      <c r="NBY63"/>
      <c r="NBZ63"/>
      <c r="NCA63"/>
      <c r="NCB63"/>
      <c r="NCC63"/>
      <c r="NCD63"/>
      <c r="NCE63"/>
      <c r="NCF63"/>
      <c r="NCG63"/>
      <c r="NCH63"/>
      <c r="NCI63"/>
      <c r="NCJ63"/>
      <c r="NCK63"/>
      <c r="NCL63"/>
      <c r="NCM63"/>
      <c r="NCN63"/>
      <c r="NCO63"/>
      <c r="NCP63"/>
      <c r="NCQ63"/>
      <c r="NCR63"/>
      <c r="NCS63"/>
      <c r="NCT63"/>
      <c r="NCU63"/>
      <c r="NCV63"/>
      <c r="NCW63"/>
      <c r="NCX63"/>
      <c r="NCY63"/>
      <c r="NCZ63"/>
      <c r="NDA63"/>
      <c r="NDB63"/>
      <c r="NDC63"/>
      <c r="NDD63"/>
      <c r="NDE63"/>
      <c r="NDF63"/>
      <c r="NDG63"/>
      <c r="NDH63"/>
      <c r="NDI63"/>
      <c r="NDJ63"/>
      <c r="NDK63"/>
      <c r="NDL63"/>
      <c r="NDM63"/>
      <c r="NDN63"/>
      <c r="NDO63"/>
      <c r="NDP63"/>
      <c r="NDQ63"/>
      <c r="NDR63"/>
      <c r="NDS63"/>
      <c r="NDT63"/>
      <c r="NDU63"/>
      <c r="NDV63"/>
      <c r="NDW63"/>
      <c r="NDX63"/>
      <c r="NDY63"/>
      <c r="NDZ63"/>
      <c r="NEA63"/>
      <c r="NEB63"/>
      <c r="NEC63"/>
      <c r="NED63"/>
      <c r="NEE63"/>
      <c r="NEF63"/>
      <c r="NEG63"/>
      <c r="NEH63"/>
      <c r="NEI63"/>
      <c r="NEJ63"/>
      <c r="NEK63"/>
      <c r="NEL63"/>
      <c r="NEM63"/>
      <c r="NEN63"/>
      <c r="NEO63"/>
      <c r="NEP63"/>
      <c r="NEQ63"/>
      <c r="NER63"/>
      <c r="NES63"/>
      <c r="NET63"/>
      <c r="NEU63"/>
      <c r="NEV63"/>
      <c r="NEW63"/>
      <c r="NEX63"/>
      <c r="NEY63"/>
      <c r="NEZ63"/>
      <c r="NFA63"/>
      <c r="NFB63"/>
      <c r="NFC63"/>
      <c r="NFD63"/>
      <c r="NFE63"/>
      <c r="NFF63"/>
      <c r="NFG63"/>
      <c r="NFH63"/>
      <c r="NFI63"/>
      <c r="NFJ63"/>
      <c r="NFK63"/>
      <c r="NFL63"/>
      <c r="NFM63"/>
      <c r="NFN63"/>
      <c r="NFO63"/>
      <c r="NFP63"/>
      <c r="NFQ63"/>
      <c r="NFR63"/>
      <c r="NFS63"/>
      <c r="NFT63"/>
      <c r="NFU63"/>
      <c r="NFV63"/>
      <c r="NFW63"/>
      <c r="NFX63"/>
      <c r="NFY63"/>
      <c r="NFZ63"/>
      <c r="NGA63"/>
      <c r="NGB63"/>
      <c r="NGC63"/>
      <c r="NGD63"/>
      <c r="NGE63"/>
      <c r="NGF63"/>
      <c r="NGG63"/>
      <c r="NGH63"/>
      <c r="NGI63"/>
      <c r="NGJ63"/>
      <c r="NGK63"/>
      <c r="NGL63"/>
      <c r="NGM63"/>
      <c r="NGN63"/>
      <c r="NGO63"/>
      <c r="NGP63"/>
      <c r="NGQ63"/>
      <c r="NGR63"/>
      <c r="NGS63"/>
      <c r="NGT63"/>
      <c r="NGU63"/>
      <c r="NGV63"/>
      <c r="NGW63"/>
      <c r="NGX63"/>
      <c r="NGY63"/>
      <c r="NGZ63"/>
      <c r="NHA63"/>
      <c r="NHB63"/>
      <c r="NHC63"/>
      <c r="NHD63"/>
      <c r="NHE63"/>
      <c r="NHF63"/>
      <c r="NHG63"/>
      <c r="NHH63"/>
      <c r="NHI63"/>
      <c r="NHJ63"/>
      <c r="NHK63"/>
      <c r="NHL63"/>
      <c r="NHM63"/>
      <c r="NHN63"/>
      <c r="NHO63"/>
      <c r="NHP63"/>
      <c r="NHQ63"/>
      <c r="NHR63"/>
      <c r="NHS63"/>
      <c r="NHT63"/>
      <c r="NHU63"/>
      <c r="NHV63"/>
      <c r="NHW63"/>
      <c r="NHX63"/>
      <c r="NHY63"/>
      <c r="NHZ63"/>
      <c r="NIA63"/>
      <c r="NIB63"/>
      <c r="NIC63"/>
      <c r="NID63"/>
      <c r="NIE63"/>
      <c r="NIF63"/>
      <c r="NIG63"/>
      <c r="NIH63"/>
      <c r="NII63"/>
      <c r="NIJ63"/>
      <c r="NIK63"/>
      <c r="NIL63"/>
      <c r="NIM63"/>
      <c r="NIN63"/>
      <c r="NIO63"/>
      <c r="NIP63"/>
      <c r="NIQ63"/>
      <c r="NIR63"/>
      <c r="NIS63"/>
      <c r="NIT63"/>
      <c r="NIU63"/>
      <c r="NIV63"/>
      <c r="NIW63"/>
      <c r="NIX63"/>
      <c r="NIY63"/>
      <c r="NIZ63"/>
      <c r="NJA63"/>
      <c r="NJB63"/>
      <c r="NJC63"/>
      <c r="NJD63"/>
      <c r="NJE63"/>
      <c r="NJF63"/>
      <c r="NJG63"/>
      <c r="NJH63"/>
      <c r="NJI63"/>
      <c r="NJJ63"/>
      <c r="NJK63"/>
      <c r="NJL63"/>
      <c r="NJM63"/>
      <c r="NJN63"/>
      <c r="NJO63"/>
      <c r="NJP63"/>
      <c r="NJQ63"/>
      <c r="NJR63"/>
      <c r="NJS63"/>
      <c r="NJT63"/>
      <c r="NJU63"/>
      <c r="NJV63"/>
      <c r="NJW63"/>
      <c r="NJX63"/>
      <c r="NJY63"/>
      <c r="NJZ63"/>
      <c r="NKA63"/>
      <c r="NKB63"/>
      <c r="NKC63"/>
      <c r="NKD63"/>
      <c r="NKE63"/>
      <c r="NKF63"/>
      <c r="NKG63"/>
      <c r="NKH63"/>
      <c r="NKI63"/>
      <c r="NKJ63"/>
      <c r="NKK63"/>
      <c r="NKL63"/>
      <c r="NKM63"/>
      <c r="NKN63"/>
      <c r="NKO63"/>
      <c r="NKP63"/>
      <c r="NKQ63"/>
      <c r="NKR63"/>
      <c r="NKS63"/>
      <c r="NKT63"/>
      <c r="NKU63"/>
      <c r="NKV63"/>
      <c r="NKW63"/>
      <c r="NKX63"/>
      <c r="NKY63"/>
      <c r="NKZ63"/>
      <c r="NLA63"/>
      <c r="NLB63"/>
      <c r="NLC63"/>
      <c r="NLD63"/>
      <c r="NLE63"/>
      <c r="NLF63"/>
      <c r="NLG63"/>
      <c r="NLH63"/>
      <c r="NLI63"/>
      <c r="NLJ63"/>
      <c r="NLK63"/>
      <c r="NLL63"/>
      <c r="NLM63"/>
      <c r="NLN63"/>
      <c r="NLO63"/>
      <c r="NLP63"/>
      <c r="NLQ63"/>
      <c r="NLR63"/>
      <c r="NLS63"/>
      <c r="NLT63"/>
      <c r="NLU63"/>
      <c r="NLV63"/>
      <c r="NLW63"/>
      <c r="NLX63"/>
      <c r="NLY63"/>
      <c r="NLZ63"/>
      <c r="NMA63"/>
      <c r="NMB63"/>
      <c r="NMC63"/>
      <c r="NMD63"/>
      <c r="NME63"/>
      <c r="NMF63"/>
      <c r="NMG63"/>
      <c r="NMH63"/>
      <c r="NMI63"/>
      <c r="NMJ63"/>
      <c r="NMK63"/>
      <c r="NML63"/>
      <c r="NMM63"/>
      <c r="NMN63"/>
      <c r="NMO63"/>
      <c r="NMP63"/>
      <c r="NMQ63"/>
      <c r="NMR63"/>
      <c r="NMS63"/>
      <c r="NMT63"/>
      <c r="NMU63"/>
      <c r="NMV63"/>
      <c r="NMW63"/>
      <c r="NMX63"/>
      <c r="NMY63"/>
      <c r="NMZ63"/>
      <c r="NNA63"/>
      <c r="NNB63"/>
      <c r="NNC63"/>
      <c r="NND63"/>
      <c r="NNE63"/>
      <c r="NNF63"/>
      <c r="NNG63"/>
      <c r="NNH63"/>
      <c r="NNI63"/>
      <c r="NNJ63"/>
      <c r="NNK63"/>
      <c r="NNL63"/>
      <c r="NNM63"/>
      <c r="NNN63"/>
      <c r="NNO63"/>
      <c r="NNP63"/>
      <c r="NNQ63"/>
      <c r="NNR63"/>
      <c r="NNS63"/>
      <c r="NNT63"/>
      <c r="NNU63"/>
      <c r="NNV63"/>
      <c r="NNW63"/>
      <c r="NNX63"/>
      <c r="NNY63"/>
      <c r="NNZ63"/>
      <c r="NOA63"/>
      <c r="NOB63"/>
      <c r="NOC63"/>
      <c r="NOD63"/>
      <c r="NOE63"/>
      <c r="NOF63"/>
      <c r="NOG63"/>
      <c r="NOH63"/>
      <c r="NOI63"/>
      <c r="NOJ63"/>
      <c r="NOK63"/>
      <c r="NOL63"/>
      <c r="NOM63"/>
      <c r="NON63"/>
      <c r="NOO63"/>
      <c r="NOP63"/>
      <c r="NOQ63"/>
      <c r="NOR63"/>
      <c r="NOS63"/>
      <c r="NOT63"/>
      <c r="NOU63"/>
      <c r="NOV63"/>
      <c r="NOW63"/>
      <c r="NOX63"/>
      <c r="NOY63"/>
      <c r="NOZ63"/>
      <c r="NPA63"/>
      <c r="NPB63"/>
      <c r="NPC63"/>
      <c r="NPD63"/>
      <c r="NPE63"/>
      <c r="NPF63"/>
      <c r="NPG63"/>
      <c r="NPH63"/>
      <c r="NPI63"/>
      <c r="NPJ63"/>
      <c r="NPK63"/>
      <c r="NPL63"/>
      <c r="NPM63"/>
      <c r="NPN63"/>
      <c r="NPO63"/>
      <c r="NPP63"/>
      <c r="NPQ63"/>
      <c r="NPR63"/>
      <c r="NPS63"/>
      <c r="NPT63"/>
      <c r="NPU63"/>
      <c r="NPV63"/>
      <c r="NPW63"/>
      <c r="NPX63"/>
      <c r="NPY63"/>
      <c r="NPZ63"/>
      <c r="NQA63"/>
      <c r="NQB63"/>
      <c r="NQC63"/>
      <c r="NQD63"/>
      <c r="NQE63"/>
      <c r="NQF63"/>
      <c r="NQG63"/>
      <c r="NQH63"/>
      <c r="NQI63"/>
      <c r="NQJ63"/>
      <c r="NQK63"/>
      <c r="NQL63"/>
      <c r="NQM63"/>
      <c r="NQN63"/>
      <c r="NQO63"/>
      <c r="NQP63"/>
      <c r="NQQ63"/>
      <c r="NQR63"/>
      <c r="NQS63"/>
      <c r="NQT63"/>
      <c r="NQU63"/>
      <c r="NQV63"/>
      <c r="NQW63"/>
      <c r="NQX63"/>
      <c r="NQY63"/>
      <c r="NQZ63"/>
      <c r="NRA63"/>
      <c r="NRB63"/>
      <c r="NRC63"/>
      <c r="NRD63"/>
      <c r="NRE63"/>
      <c r="NRF63"/>
      <c r="NRG63"/>
      <c r="NRH63"/>
      <c r="NRI63"/>
      <c r="NRJ63"/>
      <c r="NRK63"/>
      <c r="NRL63"/>
      <c r="NRM63"/>
      <c r="NRN63"/>
      <c r="NRO63"/>
      <c r="NRP63"/>
      <c r="NRQ63"/>
      <c r="NRR63"/>
      <c r="NRS63"/>
      <c r="NRT63"/>
      <c r="NRU63"/>
      <c r="NRV63"/>
      <c r="NRW63"/>
      <c r="NRX63"/>
      <c r="NRY63"/>
      <c r="NRZ63"/>
      <c r="NSA63"/>
      <c r="NSB63"/>
      <c r="NSC63"/>
      <c r="NSD63"/>
      <c r="NSE63"/>
      <c r="NSF63"/>
      <c r="NSG63"/>
      <c r="NSH63"/>
      <c r="NSI63"/>
      <c r="NSJ63"/>
      <c r="NSK63"/>
      <c r="NSL63"/>
      <c r="NSM63"/>
      <c r="NSN63"/>
      <c r="NSO63"/>
      <c r="NSP63"/>
      <c r="NSQ63"/>
      <c r="NSR63"/>
      <c r="NSS63"/>
      <c r="NST63"/>
      <c r="NSU63"/>
      <c r="NSV63"/>
      <c r="NSW63"/>
      <c r="NSX63"/>
      <c r="NSY63"/>
      <c r="NSZ63"/>
      <c r="NTA63"/>
      <c r="NTB63"/>
      <c r="NTC63"/>
      <c r="NTD63"/>
      <c r="NTE63"/>
      <c r="NTF63"/>
      <c r="NTG63"/>
      <c r="NTH63"/>
      <c r="NTI63"/>
      <c r="NTJ63"/>
      <c r="NTK63"/>
      <c r="NTL63"/>
      <c r="NTM63"/>
      <c r="NTN63"/>
      <c r="NTO63"/>
      <c r="NTP63"/>
      <c r="NTQ63"/>
      <c r="NTR63"/>
      <c r="NTS63"/>
      <c r="NTT63"/>
      <c r="NTU63"/>
      <c r="NTV63"/>
      <c r="NTW63"/>
      <c r="NTX63"/>
      <c r="NTY63"/>
      <c r="NTZ63"/>
      <c r="NUA63"/>
      <c r="NUB63"/>
      <c r="NUC63"/>
      <c r="NUD63"/>
      <c r="NUE63"/>
      <c r="NUF63"/>
      <c r="NUG63"/>
      <c r="NUH63"/>
      <c r="NUI63"/>
      <c r="NUJ63"/>
      <c r="NUK63"/>
      <c r="NUL63"/>
      <c r="NUM63"/>
      <c r="NUN63"/>
      <c r="NUO63"/>
      <c r="NUP63"/>
      <c r="NUQ63"/>
      <c r="NUR63"/>
      <c r="NUS63"/>
      <c r="NUT63"/>
      <c r="NUU63"/>
      <c r="NUV63"/>
      <c r="NUW63"/>
      <c r="NUX63"/>
      <c r="NUY63"/>
      <c r="NUZ63"/>
      <c r="NVA63"/>
      <c r="NVB63"/>
      <c r="NVC63"/>
      <c r="NVD63"/>
      <c r="NVE63"/>
      <c r="NVF63"/>
      <c r="NVG63"/>
      <c r="NVH63"/>
      <c r="NVI63"/>
      <c r="NVJ63"/>
      <c r="NVK63"/>
      <c r="NVL63"/>
      <c r="NVM63"/>
      <c r="NVN63"/>
      <c r="NVO63"/>
      <c r="NVP63"/>
      <c r="NVQ63"/>
      <c r="NVR63"/>
      <c r="NVS63"/>
      <c r="NVT63"/>
      <c r="NVU63"/>
      <c r="NVV63"/>
      <c r="NVW63"/>
      <c r="NVX63"/>
      <c r="NVY63"/>
      <c r="NVZ63"/>
      <c r="NWA63"/>
      <c r="NWB63"/>
      <c r="NWC63"/>
      <c r="NWD63"/>
      <c r="NWE63"/>
      <c r="NWF63"/>
      <c r="NWG63"/>
      <c r="NWH63"/>
      <c r="NWI63"/>
      <c r="NWJ63"/>
      <c r="NWK63"/>
      <c r="NWL63"/>
      <c r="NWM63"/>
      <c r="NWN63"/>
      <c r="NWO63"/>
      <c r="NWP63"/>
      <c r="NWQ63"/>
      <c r="NWR63"/>
      <c r="NWS63"/>
      <c r="NWT63"/>
      <c r="NWU63"/>
      <c r="NWV63"/>
      <c r="NWW63"/>
      <c r="NWX63"/>
      <c r="NWY63"/>
      <c r="NWZ63"/>
      <c r="NXA63"/>
      <c r="NXB63"/>
      <c r="NXC63"/>
      <c r="NXD63"/>
      <c r="NXE63"/>
      <c r="NXF63"/>
      <c r="NXG63"/>
      <c r="NXH63"/>
      <c r="NXI63"/>
      <c r="NXJ63"/>
      <c r="NXK63"/>
      <c r="NXL63"/>
      <c r="NXM63"/>
      <c r="NXN63"/>
      <c r="NXO63"/>
      <c r="NXP63"/>
      <c r="NXQ63"/>
      <c r="NXR63"/>
      <c r="NXS63"/>
      <c r="NXT63"/>
      <c r="NXU63"/>
      <c r="NXV63"/>
      <c r="NXW63"/>
      <c r="NXX63"/>
      <c r="NXY63"/>
      <c r="NXZ63"/>
      <c r="NYA63"/>
      <c r="NYB63"/>
      <c r="NYC63"/>
      <c r="NYD63"/>
      <c r="NYE63"/>
      <c r="NYF63"/>
      <c r="NYG63"/>
      <c r="NYH63"/>
      <c r="NYI63"/>
      <c r="NYJ63"/>
      <c r="NYK63"/>
      <c r="NYL63"/>
      <c r="NYM63"/>
      <c r="NYN63"/>
      <c r="NYO63"/>
      <c r="NYP63"/>
      <c r="NYQ63"/>
      <c r="NYR63"/>
      <c r="NYS63"/>
      <c r="NYT63"/>
      <c r="NYU63"/>
      <c r="NYV63"/>
      <c r="NYW63"/>
      <c r="NYX63"/>
      <c r="NYY63"/>
      <c r="NYZ63"/>
      <c r="NZA63"/>
      <c r="NZB63"/>
      <c r="NZC63"/>
      <c r="NZD63"/>
      <c r="NZE63"/>
      <c r="NZF63"/>
      <c r="NZG63"/>
      <c r="NZH63"/>
      <c r="NZI63"/>
      <c r="NZJ63"/>
      <c r="NZK63"/>
      <c r="NZL63"/>
      <c r="NZM63"/>
      <c r="NZN63"/>
      <c r="NZO63"/>
      <c r="NZP63"/>
      <c r="NZQ63"/>
      <c r="NZR63"/>
      <c r="NZS63"/>
      <c r="NZT63"/>
      <c r="NZU63"/>
      <c r="NZV63"/>
      <c r="NZW63"/>
      <c r="NZX63"/>
      <c r="NZY63"/>
      <c r="NZZ63"/>
      <c r="OAA63"/>
      <c r="OAB63"/>
      <c r="OAC63"/>
      <c r="OAD63"/>
      <c r="OAE63"/>
      <c r="OAF63"/>
      <c r="OAG63"/>
      <c r="OAH63"/>
      <c r="OAI63"/>
      <c r="OAJ63"/>
      <c r="OAK63"/>
      <c r="OAL63"/>
      <c r="OAM63"/>
      <c r="OAN63"/>
      <c r="OAO63"/>
      <c r="OAP63"/>
      <c r="OAQ63"/>
      <c r="OAR63"/>
      <c r="OAS63"/>
      <c r="OAT63"/>
      <c r="OAU63"/>
      <c r="OAV63"/>
      <c r="OAW63"/>
      <c r="OAX63"/>
      <c r="OAY63"/>
      <c r="OAZ63"/>
      <c r="OBA63"/>
      <c r="OBB63"/>
      <c r="OBC63"/>
      <c r="OBD63"/>
      <c r="OBE63"/>
      <c r="OBF63"/>
      <c r="OBG63"/>
      <c r="OBH63"/>
      <c r="OBI63"/>
      <c r="OBJ63"/>
      <c r="OBK63"/>
      <c r="OBL63"/>
      <c r="OBM63"/>
      <c r="OBN63"/>
      <c r="OBO63"/>
      <c r="OBP63"/>
      <c r="OBQ63"/>
      <c r="OBR63"/>
      <c r="OBS63"/>
      <c r="OBT63"/>
      <c r="OBU63"/>
      <c r="OBV63"/>
      <c r="OBW63"/>
      <c r="OBX63"/>
      <c r="OBY63"/>
      <c r="OBZ63"/>
      <c r="OCA63"/>
      <c r="OCB63"/>
      <c r="OCC63"/>
      <c r="OCD63"/>
      <c r="OCE63"/>
      <c r="OCF63"/>
      <c r="OCG63"/>
      <c r="OCH63"/>
      <c r="OCI63"/>
      <c r="OCJ63"/>
      <c r="OCK63"/>
      <c r="OCL63"/>
      <c r="OCM63"/>
      <c r="OCN63"/>
      <c r="OCO63"/>
      <c r="OCP63"/>
      <c r="OCQ63"/>
      <c r="OCR63"/>
      <c r="OCS63"/>
      <c r="OCT63"/>
      <c r="OCU63"/>
      <c r="OCV63"/>
      <c r="OCW63"/>
      <c r="OCX63"/>
      <c r="OCY63"/>
      <c r="OCZ63"/>
      <c r="ODA63"/>
      <c r="ODB63"/>
      <c r="ODC63"/>
      <c r="ODD63"/>
      <c r="ODE63"/>
      <c r="ODF63"/>
      <c r="ODG63"/>
      <c r="ODH63"/>
      <c r="ODI63"/>
      <c r="ODJ63"/>
      <c r="ODK63"/>
      <c r="ODL63"/>
      <c r="ODM63"/>
      <c r="ODN63"/>
      <c r="ODO63"/>
      <c r="ODP63"/>
      <c r="ODQ63"/>
      <c r="ODR63"/>
      <c r="ODS63"/>
      <c r="ODT63"/>
      <c r="ODU63"/>
      <c r="ODV63"/>
      <c r="ODW63"/>
      <c r="ODX63"/>
      <c r="ODY63"/>
      <c r="ODZ63"/>
      <c r="OEA63"/>
      <c r="OEB63"/>
      <c r="OEC63"/>
      <c r="OED63"/>
      <c r="OEE63"/>
      <c r="OEF63"/>
      <c r="OEG63"/>
      <c r="OEH63"/>
      <c r="OEI63"/>
      <c r="OEJ63"/>
      <c r="OEK63"/>
      <c r="OEL63"/>
      <c r="OEM63"/>
      <c r="OEN63"/>
      <c r="OEO63"/>
      <c r="OEP63"/>
      <c r="OEQ63"/>
      <c r="OER63"/>
      <c r="OES63"/>
      <c r="OET63"/>
      <c r="OEU63"/>
      <c r="OEV63"/>
      <c r="OEW63"/>
      <c r="OEX63"/>
      <c r="OEY63"/>
      <c r="OEZ63"/>
      <c r="OFA63"/>
      <c r="OFB63"/>
      <c r="OFC63"/>
      <c r="OFD63"/>
      <c r="OFE63"/>
      <c r="OFF63"/>
      <c r="OFG63"/>
      <c r="OFH63"/>
      <c r="OFI63"/>
      <c r="OFJ63"/>
      <c r="OFK63"/>
      <c r="OFL63"/>
      <c r="OFM63"/>
      <c r="OFN63"/>
      <c r="OFO63"/>
      <c r="OFP63"/>
      <c r="OFQ63"/>
      <c r="OFR63"/>
      <c r="OFS63"/>
      <c r="OFT63"/>
      <c r="OFU63"/>
      <c r="OFV63"/>
      <c r="OFW63"/>
      <c r="OFX63"/>
      <c r="OFY63"/>
      <c r="OFZ63"/>
      <c r="OGA63"/>
      <c r="OGB63"/>
      <c r="OGC63"/>
      <c r="OGD63"/>
      <c r="OGE63"/>
      <c r="OGF63"/>
      <c r="OGG63"/>
      <c r="OGH63"/>
      <c r="OGI63"/>
      <c r="OGJ63"/>
      <c r="OGK63"/>
      <c r="OGL63"/>
      <c r="OGM63"/>
      <c r="OGN63"/>
      <c r="OGO63"/>
      <c r="OGP63"/>
      <c r="OGQ63"/>
      <c r="OGR63"/>
      <c r="OGS63"/>
      <c r="OGT63"/>
      <c r="OGU63"/>
      <c r="OGV63"/>
      <c r="OGW63"/>
      <c r="OGX63"/>
      <c r="OGY63"/>
      <c r="OGZ63"/>
      <c r="OHA63"/>
      <c r="OHB63"/>
      <c r="OHC63"/>
      <c r="OHD63"/>
      <c r="OHE63"/>
      <c r="OHF63"/>
      <c r="OHG63"/>
      <c r="OHH63"/>
      <c r="OHI63"/>
      <c r="OHJ63"/>
      <c r="OHK63"/>
      <c r="OHL63"/>
      <c r="OHM63"/>
      <c r="OHN63"/>
      <c r="OHO63"/>
      <c r="OHP63"/>
      <c r="OHQ63"/>
      <c r="OHR63"/>
      <c r="OHS63"/>
      <c r="OHT63"/>
      <c r="OHU63"/>
      <c r="OHV63"/>
      <c r="OHW63"/>
      <c r="OHX63"/>
      <c r="OHY63"/>
      <c r="OHZ63"/>
      <c r="OIA63"/>
      <c r="OIB63"/>
      <c r="OIC63"/>
      <c r="OID63"/>
      <c r="OIE63"/>
      <c r="OIF63"/>
      <c r="OIG63"/>
      <c r="OIH63"/>
      <c r="OII63"/>
      <c r="OIJ63"/>
      <c r="OIK63"/>
      <c r="OIL63"/>
      <c r="OIM63"/>
      <c r="OIN63"/>
      <c r="OIO63"/>
      <c r="OIP63"/>
      <c r="OIQ63"/>
      <c r="OIR63"/>
      <c r="OIS63"/>
      <c r="OIT63"/>
      <c r="OIU63"/>
      <c r="OIV63"/>
      <c r="OIW63"/>
      <c r="OIX63"/>
      <c r="OIY63"/>
      <c r="OIZ63"/>
      <c r="OJA63"/>
      <c r="OJB63"/>
      <c r="OJC63"/>
      <c r="OJD63"/>
      <c r="OJE63"/>
      <c r="OJF63"/>
      <c r="OJG63"/>
      <c r="OJH63"/>
      <c r="OJI63"/>
      <c r="OJJ63"/>
      <c r="OJK63"/>
      <c r="OJL63"/>
      <c r="OJM63"/>
      <c r="OJN63"/>
      <c r="OJO63"/>
      <c r="OJP63"/>
      <c r="OJQ63"/>
      <c r="OJR63"/>
      <c r="OJS63"/>
      <c r="OJT63"/>
      <c r="OJU63"/>
      <c r="OJV63"/>
      <c r="OJW63"/>
      <c r="OJX63"/>
      <c r="OJY63"/>
      <c r="OJZ63"/>
      <c r="OKA63"/>
      <c r="OKB63"/>
      <c r="OKC63"/>
      <c r="OKD63"/>
      <c r="OKE63"/>
      <c r="OKF63"/>
      <c r="OKG63"/>
      <c r="OKH63"/>
      <c r="OKI63"/>
      <c r="OKJ63"/>
      <c r="OKK63"/>
      <c r="OKL63"/>
      <c r="OKM63"/>
      <c r="OKN63"/>
      <c r="OKO63"/>
      <c r="OKP63"/>
      <c r="OKQ63"/>
      <c r="OKR63"/>
      <c r="OKS63"/>
      <c r="OKT63"/>
      <c r="OKU63"/>
      <c r="OKV63"/>
      <c r="OKW63"/>
      <c r="OKX63"/>
      <c r="OKY63"/>
      <c r="OKZ63"/>
      <c r="OLA63"/>
      <c r="OLB63"/>
      <c r="OLC63"/>
      <c r="OLD63"/>
      <c r="OLE63"/>
      <c r="OLF63"/>
      <c r="OLG63"/>
      <c r="OLH63"/>
      <c r="OLI63"/>
      <c r="OLJ63"/>
      <c r="OLK63"/>
      <c r="OLL63"/>
      <c r="OLM63"/>
      <c r="OLN63"/>
      <c r="OLO63"/>
      <c r="OLP63"/>
      <c r="OLQ63"/>
      <c r="OLR63"/>
      <c r="OLS63"/>
      <c r="OLT63"/>
      <c r="OLU63"/>
      <c r="OLV63"/>
      <c r="OLW63"/>
      <c r="OLX63"/>
      <c r="OLY63"/>
      <c r="OLZ63"/>
      <c r="OMA63"/>
      <c r="OMB63"/>
      <c r="OMC63"/>
      <c r="OMD63"/>
      <c r="OME63"/>
      <c r="OMF63"/>
      <c r="OMG63"/>
      <c r="OMH63"/>
      <c r="OMI63"/>
      <c r="OMJ63"/>
      <c r="OMK63"/>
      <c r="OML63"/>
      <c r="OMM63"/>
      <c r="OMN63"/>
      <c r="OMO63"/>
      <c r="OMP63"/>
      <c r="OMQ63"/>
      <c r="OMR63"/>
      <c r="OMS63"/>
      <c r="OMT63"/>
      <c r="OMU63"/>
      <c r="OMV63"/>
      <c r="OMW63"/>
      <c r="OMX63"/>
      <c r="OMY63"/>
      <c r="OMZ63"/>
      <c r="ONA63"/>
      <c r="ONB63"/>
      <c r="ONC63"/>
      <c r="OND63"/>
      <c r="ONE63"/>
      <c r="ONF63"/>
      <c r="ONG63"/>
      <c r="ONH63"/>
      <c r="ONI63"/>
      <c r="ONJ63"/>
      <c r="ONK63"/>
      <c r="ONL63"/>
      <c r="ONM63"/>
      <c r="ONN63"/>
      <c r="ONO63"/>
      <c r="ONP63"/>
      <c r="ONQ63"/>
      <c r="ONR63"/>
      <c r="ONS63"/>
      <c r="ONT63"/>
      <c r="ONU63"/>
      <c r="ONV63"/>
      <c r="ONW63"/>
      <c r="ONX63"/>
      <c r="ONY63"/>
      <c r="ONZ63"/>
      <c r="OOA63"/>
      <c r="OOB63"/>
      <c r="OOC63"/>
      <c r="OOD63"/>
      <c r="OOE63"/>
      <c r="OOF63"/>
      <c r="OOG63"/>
      <c r="OOH63"/>
      <c r="OOI63"/>
      <c r="OOJ63"/>
      <c r="OOK63"/>
      <c r="OOL63"/>
      <c r="OOM63"/>
      <c r="OON63"/>
      <c r="OOO63"/>
      <c r="OOP63"/>
      <c r="OOQ63"/>
      <c r="OOR63"/>
      <c r="OOS63"/>
      <c r="OOT63"/>
      <c r="OOU63"/>
      <c r="OOV63"/>
      <c r="OOW63"/>
      <c r="OOX63"/>
      <c r="OOY63"/>
      <c r="OOZ63"/>
      <c r="OPA63"/>
      <c r="OPB63"/>
      <c r="OPC63"/>
      <c r="OPD63"/>
      <c r="OPE63"/>
      <c r="OPF63"/>
      <c r="OPG63"/>
      <c r="OPH63"/>
      <c r="OPI63"/>
      <c r="OPJ63"/>
      <c r="OPK63"/>
      <c r="OPL63"/>
      <c r="OPM63"/>
      <c r="OPN63"/>
      <c r="OPO63"/>
      <c r="OPP63"/>
      <c r="OPQ63"/>
      <c r="OPR63"/>
      <c r="OPS63"/>
      <c r="OPT63"/>
      <c r="OPU63"/>
      <c r="OPV63"/>
      <c r="OPW63"/>
      <c r="OPX63"/>
      <c r="OPY63"/>
      <c r="OPZ63"/>
      <c r="OQA63"/>
      <c r="OQB63"/>
      <c r="OQC63"/>
      <c r="OQD63"/>
      <c r="OQE63"/>
      <c r="OQF63"/>
      <c r="OQG63"/>
      <c r="OQH63"/>
      <c r="OQI63"/>
      <c r="OQJ63"/>
      <c r="OQK63"/>
      <c r="OQL63"/>
      <c r="OQM63"/>
      <c r="OQN63"/>
      <c r="OQO63"/>
      <c r="OQP63"/>
      <c r="OQQ63"/>
      <c r="OQR63"/>
      <c r="OQS63"/>
      <c r="OQT63"/>
      <c r="OQU63"/>
      <c r="OQV63"/>
      <c r="OQW63"/>
      <c r="OQX63"/>
      <c r="OQY63"/>
      <c r="OQZ63"/>
      <c r="ORA63"/>
      <c r="ORB63"/>
      <c r="ORC63"/>
      <c r="ORD63"/>
      <c r="ORE63"/>
      <c r="ORF63"/>
      <c r="ORG63"/>
      <c r="ORH63"/>
      <c r="ORI63"/>
      <c r="ORJ63"/>
      <c r="ORK63"/>
      <c r="ORL63"/>
      <c r="ORM63"/>
      <c r="ORN63"/>
      <c r="ORO63"/>
      <c r="ORP63"/>
      <c r="ORQ63"/>
      <c r="ORR63"/>
      <c r="ORS63"/>
      <c r="ORT63"/>
      <c r="ORU63"/>
      <c r="ORV63"/>
      <c r="ORW63"/>
      <c r="ORX63"/>
      <c r="ORY63"/>
      <c r="ORZ63"/>
      <c r="OSA63"/>
      <c r="OSB63"/>
      <c r="OSC63"/>
      <c r="OSD63"/>
      <c r="OSE63"/>
      <c r="OSF63"/>
      <c r="OSG63"/>
      <c r="OSH63"/>
      <c r="OSI63"/>
      <c r="OSJ63"/>
      <c r="OSK63"/>
      <c r="OSL63"/>
      <c r="OSM63"/>
      <c r="OSN63"/>
      <c r="OSO63"/>
      <c r="OSP63"/>
      <c r="OSQ63"/>
      <c r="OSR63"/>
      <c r="OSS63"/>
      <c r="OST63"/>
      <c r="OSU63"/>
      <c r="OSV63"/>
      <c r="OSW63"/>
      <c r="OSX63"/>
      <c r="OSY63"/>
      <c r="OSZ63"/>
      <c r="OTA63"/>
      <c r="OTB63"/>
      <c r="OTC63"/>
      <c r="OTD63"/>
      <c r="OTE63"/>
      <c r="OTF63"/>
      <c r="OTG63"/>
      <c r="OTH63"/>
      <c r="OTI63"/>
      <c r="OTJ63"/>
      <c r="OTK63"/>
      <c r="OTL63"/>
      <c r="OTM63"/>
      <c r="OTN63"/>
      <c r="OTO63"/>
      <c r="OTP63"/>
      <c r="OTQ63"/>
      <c r="OTR63"/>
      <c r="OTS63"/>
      <c r="OTT63"/>
      <c r="OTU63"/>
      <c r="OTV63"/>
      <c r="OTW63"/>
      <c r="OTX63"/>
      <c r="OTY63"/>
      <c r="OTZ63"/>
      <c r="OUA63"/>
      <c r="OUB63"/>
      <c r="OUC63"/>
      <c r="OUD63"/>
      <c r="OUE63"/>
      <c r="OUF63"/>
      <c r="OUG63"/>
      <c r="OUH63"/>
      <c r="OUI63"/>
      <c r="OUJ63"/>
      <c r="OUK63"/>
      <c r="OUL63"/>
      <c r="OUM63"/>
      <c r="OUN63"/>
      <c r="OUO63"/>
      <c r="OUP63"/>
      <c r="OUQ63"/>
      <c r="OUR63"/>
      <c r="OUS63"/>
      <c r="OUT63"/>
      <c r="OUU63"/>
      <c r="OUV63"/>
      <c r="OUW63"/>
      <c r="OUX63"/>
      <c r="OUY63"/>
      <c r="OUZ63"/>
      <c r="OVA63"/>
      <c r="OVB63"/>
      <c r="OVC63"/>
      <c r="OVD63"/>
      <c r="OVE63"/>
      <c r="OVF63"/>
      <c r="OVG63"/>
      <c r="OVH63"/>
      <c r="OVI63"/>
      <c r="OVJ63"/>
      <c r="OVK63"/>
      <c r="OVL63"/>
      <c r="OVM63"/>
      <c r="OVN63"/>
      <c r="OVO63"/>
      <c r="OVP63"/>
      <c r="OVQ63"/>
      <c r="OVR63"/>
      <c r="OVS63"/>
      <c r="OVT63"/>
      <c r="OVU63"/>
      <c r="OVV63"/>
      <c r="OVW63"/>
      <c r="OVX63"/>
      <c r="OVY63"/>
      <c r="OVZ63"/>
      <c r="OWA63"/>
      <c r="OWB63"/>
      <c r="OWC63"/>
      <c r="OWD63"/>
      <c r="OWE63"/>
      <c r="OWF63"/>
      <c r="OWG63"/>
      <c r="OWH63"/>
      <c r="OWI63"/>
      <c r="OWJ63"/>
      <c r="OWK63"/>
      <c r="OWL63"/>
      <c r="OWM63"/>
      <c r="OWN63"/>
      <c r="OWO63"/>
      <c r="OWP63"/>
      <c r="OWQ63"/>
      <c r="OWR63"/>
      <c r="OWS63"/>
      <c r="OWT63"/>
      <c r="OWU63"/>
      <c r="OWV63"/>
      <c r="OWW63"/>
      <c r="OWX63"/>
      <c r="OWY63"/>
      <c r="OWZ63"/>
      <c r="OXA63"/>
      <c r="OXB63"/>
      <c r="OXC63"/>
      <c r="OXD63"/>
      <c r="OXE63"/>
      <c r="OXF63"/>
      <c r="OXG63"/>
      <c r="OXH63"/>
      <c r="OXI63"/>
      <c r="OXJ63"/>
      <c r="OXK63"/>
      <c r="OXL63"/>
      <c r="OXM63"/>
      <c r="OXN63"/>
      <c r="OXO63"/>
      <c r="OXP63"/>
      <c r="OXQ63"/>
      <c r="OXR63"/>
      <c r="OXS63"/>
      <c r="OXT63"/>
      <c r="OXU63"/>
      <c r="OXV63"/>
      <c r="OXW63"/>
      <c r="OXX63"/>
      <c r="OXY63"/>
      <c r="OXZ63"/>
      <c r="OYA63"/>
      <c r="OYB63"/>
      <c r="OYC63"/>
      <c r="OYD63"/>
      <c r="OYE63"/>
      <c r="OYF63"/>
      <c r="OYG63"/>
      <c r="OYH63"/>
      <c r="OYI63"/>
      <c r="OYJ63"/>
      <c r="OYK63"/>
      <c r="OYL63"/>
      <c r="OYM63"/>
      <c r="OYN63"/>
      <c r="OYO63"/>
      <c r="OYP63"/>
      <c r="OYQ63"/>
      <c r="OYR63"/>
      <c r="OYS63"/>
      <c r="OYT63"/>
      <c r="OYU63"/>
      <c r="OYV63"/>
      <c r="OYW63"/>
      <c r="OYX63"/>
      <c r="OYY63"/>
      <c r="OYZ63"/>
      <c r="OZA63"/>
      <c r="OZB63"/>
      <c r="OZC63"/>
      <c r="OZD63"/>
      <c r="OZE63"/>
      <c r="OZF63"/>
      <c r="OZG63"/>
      <c r="OZH63"/>
      <c r="OZI63"/>
      <c r="OZJ63"/>
      <c r="OZK63"/>
      <c r="OZL63"/>
      <c r="OZM63"/>
      <c r="OZN63"/>
      <c r="OZO63"/>
      <c r="OZP63"/>
      <c r="OZQ63"/>
      <c r="OZR63"/>
      <c r="OZS63"/>
      <c r="OZT63"/>
      <c r="OZU63"/>
      <c r="OZV63"/>
      <c r="OZW63"/>
      <c r="OZX63"/>
      <c r="OZY63"/>
      <c r="OZZ63"/>
      <c r="PAA63"/>
      <c r="PAB63"/>
      <c r="PAC63"/>
      <c r="PAD63"/>
      <c r="PAE63"/>
      <c r="PAF63"/>
      <c r="PAG63"/>
      <c r="PAH63"/>
      <c r="PAI63"/>
      <c r="PAJ63"/>
      <c r="PAK63"/>
      <c r="PAL63"/>
      <c r="PAM63"/>
      <c r="PAN63"/>
      <c r="PAO63"/>
      <c r="PAP63"/>
      <c r="PAQ63"/>
      <c r="PAR63"/>
      <c r="PAS63"/>
      <c r="PAT63"/>
      <c r="PAU63"/>
      <c r="PAV63"/>
      <c r="PAW63"/>
      <c r="PAX63"/>
      <c r="PAY63"/>
      <c r="PAZ63"/>
      <c r="PBA63"/>
      <c r="PBB63"/>
      <c r="PBC63"/>
      <c r="PBD63"/>
      <c r="PBE63"/>
      <c r="PBF63"/>
      <c r="PBG63"/>
      <c r="PBH63"/>
      <c r="PBI63"/>
      <c r="PBJ63"/>
      <c r="PBK63"/>
      <c r="PBL63"/>
      <c r="PBM63"/>
      <c r="PBN63"/>
      <c r="PBO63"/>
      <c r="PBP63"/>
      <c r="PBQ63"/>
      <c r="PBR63"/>
      <c r="PBS63"/>
      <c r="PBT63"/>
      <c r="PBU63"/>
      <c r="PBV63"/>
      <c r="PBW63"/>
      <c r="PBX63"/>
      <c r="PBY63"/>
      <c r="PBZ63"/>
      <c r="PCA63"/>
      <c r="PCB63"/>
      <c r="PCC63"/>
      <c r="PCD63"/>
      <c r="PCE63"/>
      <c r="PCF63"/>
      <c r="PCG63"/>
      <c r="PCH63"/>
      <c r="PCI63"/>
      <c r="PCJ63"/>
      <c r="PCK63"/>
      <c r="PCL63"/>
      <c r="PCM63"/>
      <c r="PCN63"/>
      <c r="PCO63"/>
      <c r="PCP63"/>
      <c r="PCQ63"/>
      <c r="PCR63"/>
      <c r="PCS63"/>
      <c r="PCT63"/>
      <c r="PCU63"/>
      <c r="PCV63"/>
      <c r="PCW63"/>
      <c r="PCX63"/>
      <c r="PCY63"/>
      <c r="PCZ63"/>
      <c r="PDA63"/>
      <c r="PDB63"/>
      <c r="PDC63"/>
      <c r="PDD63"/>
      <c r="PDE63"/>
      <c r="PDF63"/>
      <c r="PDG63"/>
      <c r="PDH63"/>
      <c r="PDI63"/>
      <c r="PDJ63"/>
      <c r="PDK63"/>
      <c r="PDL63"/>
      <c r="PDM63"/>
      <c r="PDN63"/>
      <c r="PDO63"/>
      <c r="PDP63"/>
      <c r="PDQ63"/>
      <c r="PDR63"/>
      <c r="PDS63"/>
      <c r="PDT63"/>
      <c r="PDU63"/>
      <c r="PDV63"/>
      <c r="PDW63"/>
      <c r="PDX63"/>
      <c r="PDY63"/>
      <c r="PDZ63"/>
      <c r="PEA63"/>
      <c r="PEB63"/>
      <c r="PEC63"/>
      <c r="PED63"/>
      <c r="PEE63"/>
      <c r="PEF63"/>
      <c r="PEG63"/>
      <c r="PEH63"/>
      <c r="PEI63"/>
      <c r="PEJ63"/>
      <c r="PEK63"/>
      <c r="PEL63"/>
      <c r="PEM63"/>
      <c r="PEN63"/>
      <c r="PEO63"/>
      <c r="PEP63"/>
      <c r="PEQ63"/>
      <c r="PER63"/>
      <c r="PES63"/>
      <c r="PET63"/>
      <c r="PEU63"/>
      <c r="PEV63"/>
      <c r="PEW63"/>
      <c r="PEX63"/>
      <c r="PEY63"/>
      <c r="PEZ63"/>
      <c r="PFA63"/>
      <c r="PFB63"/>
      <c r="PFC63"/>
      <c r="PFD63"/>
      <c r="PFE63"/>
      <c r="PFF63"/>
      <c r="PFG63"/>
      <c r="PFH63"/>
      <c r="PFI63"/>
      <c r="PFJ63"/>
      <c r="PFK63"/>
      <c r="PFL63"/>
      <c r="PFM63"/>
      <c r="PFN63"/>
      <c r="PFO63"/>
      <c r="PFP63"/>
      <c r="PFQ63"/>
      <c r="PFR63"/>
      <c r="PFS63"/>
      <c r="PFT63"/>
      <c r="PFU63"/>
      <c r="PFV63"/>
      <c r="PFW63"/>
      <c r="PFX63"/>
      <c r="PFY63"/>
      <c r="PFZ63"/>
      <c r="PGA63"/>
      <c r="PGB63"/>
      <c r="PGC63"/>
      <c r="PGD63"/>
      <c r="PGE63"/>
      <c r="PGF63"/>
      <c r="PGG63"/>
      <c r="PGH63"/>
      <c r="PGI63"/>
      <c r="PGJ63"/>
      <c r="PGK63"/>
      <c r="PGL63"/>
      <c r="PGM63"/>
      <c r="PGN63"/>
      <c r="PGO63"/>
      <c r="PGP63"/>
      <c r="PGQ63"/>
      <c r="PGR63"/>
      <c r="PGS63"/>
      <c r="PGT63"/>
      <c r="PGU63"/>
      <c r="PGV63"/>
      <c r="PGW63"/>
      <c r="PGX63"/>
      <c r="PGY63"/>
      <c r="PGZ63"/>
      <c r="PHA63"/>
      <c r="PHB63"/>
      <c r="PHC63"/>
      <c r="PHD63"/>
      <c r="PHE63"/>
      <c r="PHF63"/>
      <c r="PHG63"/>
      <c r="PHH63"/>
      <c r="PHI63"/>
      <c r="PHJ63"/>
      <c r="PHK63"/>
      <c r="PHL63"/>
      <c r="PHM63"/>
      <c r="PHN63"/>
      <c r="PHO63"/>
      <c r="PHP63"/>
      <c r="PHQ63"/>
      <c r="PHR63"/>
      <c r="PHS63"/>
      <c r="PHT63"/>
      <c r="PHU63"/>
      <c r="PHV63"/>
      <c r="PHW63"/>
      <c r="PHX63"/>
      <c r="PHY63"/>
      <c r="PHZ63"/>
      <c r="PIA63"/>
      <c r="PIB63"/>
      <c r="PIC63"/>
      <c r="PID63"/>
      <c r="PIE63"/>
      <c r="PIF63"/>
      <c r="PIG63"/>
      <c r="PIH63"/>
      <c r="PII63"/>
      <c r="PIJ63"/>
      <c r="PIK63"/>
      <c r="PIL63"/>
      <c r="PIM63"/>
      <c r="PIN63"/>
      <c r="PIO63"/>
      <c r="PIP63"/>
      <c r="PIQ63"/>
      <c r="PIR63"/>
      <c r="PIS63"/>
      <c r="PIT63"/>
      <c r="PIU63"/>
      <c r="PIV63"/>
      <c r="PIW63"/>
      <c r="PIX63"/>
      <c r="PIY63"/>
      <c r="PIZ63"/>
      <c r="PJA63"/>
      <c r="PJB63"/>
      <c r="PJC63"/>
      <c r="PJD63"/>
      <c r="PJE63"/>
      <c r="PJF63"/>
      <c r="PJG63"/>
      <c r="PJH63"/>
      <c r="PJI63"/>
      <c r="PJJ63"/>
      <c r="PJK63"/>
      <c r="PJL63"/>
      <c r="PJM63"/>
      <c r="PJN63"/>
      <c r="PJO63"/>
      <c r="PJP63"/>
      <c r="PJQ63"/>
      <c r="PJR63"/>
      <c r="PJS63"/>
      <c r="PJT63"/>
      <c r="PJU63"/>
      <c r="PJV63"/>
      <c r="PJW63"/>
      <c r="PJX63"/>
      <c r="PJY63"/>
      <c r="PJZ63"/>
      <c r="PKA63"/>
      <c r="PKB63"/>
      <c r="PKC63"/>
      <c r="PKD63"/>
      <c r="PKE63"/>
      <c r="PKF63"/>
      <c r="PKG63"/>
      <c r="PKH63"/>
      <c r="PKI63"/>
      <c r="PKJ63"/>
      <c r="PKK63"/>
      <c r="PKL63"/>
      <c r="PKM63"/>
      <c r="PKN63"/>
      <c r="PKO63"/>
      <c r="PKP63"/>
      <c r="PKQ63"/>
      <c r="PKR63"/>
      <c r="PKS63"/>
      <c r="PKT63"/>
      <c r="PKU63"/>
      <c r="PKV63"/>
      <c r="PKW63"/>
      <c r="PKX63"/>
      <c r="PKY63"/>
      <c r="PKZ63"/>
      <c r="PLA63"/>
      <c r="PLB63"/>
      <c r="PLC63"/>
      <c r="PLD63"/>
      <c r="PLE63"/>
      <c r="PLF63"/>
      <c r="PLG63"/>
      <c r="PLH63"/>
      <c r="PLI63"/>
      <c r="PLJ63"/>
      <c r="PLK63"/>
      <c r="PLL63"/>
      <c r="PLM63"/>
      <c r="PLN63"/>
      <c r="PLO63"/>
      <c r="PLP63"/>
      <c r="PLQ63"/>
      <c r="PLR63"/>
      <c r="PLS63"/>
      <c r="PLT63"/>
      <c r="PLU63"/>
      <c r="PLV63"/>
      <c r="PLW63"/>
      <c r="PLX63"/>
      <c r="PLY63"/>
      <c r="PLZ63"/>
      <c r="PMA63"/>
      <c r="PMB63"/>
      <c r="PMC63"/>
      <c r="PMD63"/>
      <c r="PME63"/>
      <c r="PMF63"/>
      <c r="PMG63"/>
      <c r="PMH63"/>
      <c r="PMI63"/>
      <c r="PMJ63"/>
      <c r="PMK63"/>
      <c r="PML63"/>
      <c r="PMM63"/>
      <c r="PMN63"/>
      <c r="PMO63"/>
      <c r="PMP63"/>
      <c r="PMQ63"/>
      <c r="PMR63"/>
      <c r="PMS63"/>
      <c r="PMT63"/>
      <c r="PMU63"/>
      <c r="PMV63"/>
      <c r="PMW63"/>
      <c r="PMX63"/>
      <c r="PMY63"/>
      <c r="PMZ63"/>
      <c r="PNA63"/>
      <c r="PNB63"/>
      <c r="PNC63"/>
      <c r="PND63"/>
      <c r="PNE63"/>
      <c r="PNF63"/>
      <c r="PNG63"/>
      <c r="PNH63"/>
      <c r="PNI63"/>
      <c r="PNJ63"/>
      <c r="PNK63"/>
      <c r="PNL63"/>
      <c r="PNM63"/>
      <c r="PNN63"/>
      <c r="PNO63"/>
      <c r="PNP63"/>
      <c r="PNQ63"/>
      <c r="PNR63"/>
      <c r="PNS63"/>
      <c r="PNT63"/>
      <c r="PNU63"/>
      <c r="PNV63"/>
      <c r="PNW63"/>
      <c r="PNX63"/>
      <c r="PNY63"/>
      <c r="PNZ63"/>
      <c r="POA63"/>
      <c r="POB63"/>
      <c r="POC63"/>
      <c r="POD63"/>
      <c r="POE63"/>
      <c r="POF63"/>
      <c r="POG63"/>
      <c r="POH63"/>
      <c r="POI63"/>
      <c r="POJ63"/>
      <c r="POK63"/>
      <c r="POL63"/>
      <c r="POM63"/>
      <c r="PON63"/>
      <c r="POO63"/>
      <c r="POP63"/>
      <c r="POQ63"/>
      <c r="POR63"/>
      <c r="POS63"/>
      <c r="POT63"/>
      <c r="POU63"/>
      <c r="POV63"/>
      <c r="POW63"/>
      <c r="POX63"/>
      <c r="POY63"/>
      <c r="POZ63"/>
      <c r="PPA63"/>
      <c r="PPB63"/>
      <c r="PPC63"/>
      <c r="PPD63"/>
      <c r="PPE63"/>
      <c r="PPF63"/>
      <c r="PPG63"/>
      <c r="PPH63"/>
      <c r="PPI63"/>
      <c r="PPJ63"/>
      <c r="PPK63"/>
      <c r="PPL63"/>
      <c r="PPM63"/>
      <c r="PPN63"/>
      <c r="PPO63"/>
      <c r="PPP63"/>
      <c r="PPQ63"/>
      <c r="PPR63"/>
      <c r="PPS63"/>
      <c r="PPT63"/>
      <c r="PPU63"/>
      <c r="PPV63"/>
      <c r="PPW63"/>
      <c r="PPX63"/>
      <c r="PPY63"/>
      <c r="PPZ63"/>
      <c r="PQA63"/>
      <c r="PQB63"/>
      <c r="PQC63"/>
      <c r="PQD63"/>
      <c r="PQE63"/>
      <c r="PQF63"/>
      <c r="PQG63"/>
      <c r="PQH63"/>
      <c r="PQI63"/>
      <c r="PQJ63"/>
      <c r="PQK63"/>
      <c r="PQL63"/>
      <c r="PQM63"/>
      <c r="PQN63"/>
      <c r="PQO63"/>
      <c r="PQP63"/>
      <c r="PQQ63"/>
      <c r="PQR63"/>
      <c r="PQS63"/>
      <c r="PQT63"/>
      <c r="PQU63"/>
      <c r="PQV63"/>
      <c r="PQW63"/>
      <c r="PQX63"/>
      <c r="PQY63"/>
      <c r="PQZ63"/>
      <c r="PRA63"/>
      <c r="PRB63"/>
      <c r="PRC63"/>
      <c r="PRD63"/>
      <c r="PRE63"/>
      <c r="PRF63"/>
      <c r="PRG63"/>
      <c r="PRH63"/>
      <c r="PRI63"/>
      <c r="PRJ63"/>
      <c r="PRK63"/>
      <c r="PRL63"/>
      <c r="PRM63"/>
      <c r="PRN63"/>
      <c r="PRO63"/>
      <c r="PRP63"/>
      <c r="PRQ63"/>
      <c r="PRR63"/>
      <c r="PRS63"/>
      <c r="PRT63"/>
      <c r="PRU63"/>
      <c r="PRV63"/>
      <c r="PRW63"/>
      <c r="PRX63"/>
      <c r="PRY63"/>
      <c r="PRZ63"/>
      <c r="PSA63"/>
      <c r="PSB63"/>
      <c r="PSC63"/>
      <c r="PSD63"/>
      <c r="PSE63"/>
      <c r="PSF63"/>
      <c r="PSG63"/>
      <c r="PSH63"/>
      <c r="PSI63"/>
      <c r="PSJ63"/>
      <c r="PSK63"/>
      <c r="PSL63"/>
      <c r="PSM63"/>
      <c r="PSN63"/>
      <c r="PSO63"/>
      <c r="PSP63"/>
      <c r="PSQ63"/>
      <c r="PSR63"/>
      <c r="PSS63"/>
      <c r="PST63"/>
      <c r="PSU63"/>
      <c r="PSV63"/>
      <c r="PSW63"/>
      <c r="PSX63"/>
      <c r="PSY63"/>
      <c r="PSZ63"/>
      <c r="PTA63"/>
      <c r="PTB63"/>
      <c r="PTC63"/>
      <c r="PTD63"/>
      <c r="PTE63"/>
      <c r="PTF63"/>
      <c r="PTG63"/>
      <c r="PTH63"/>
      <c r="PTI63"/>
      <c r="PTJ63"/>
      <c r="PTK63"/>
      <c r="PTL63"/>
      <c r="PTM63"/>
      <c r="PTN63"/>
      <c r="PTO63"/>
      <c r="PTP63"/>
      <c r="PTQ63"/>
      <c r="PTR63"/>
      <c r="PTS63"/>
      <c r="PTT63"/>
      <c r="PTU63"/>
      <c r="PTV63"/>
      <c r="PTW63"/>
      <c r="PTX63"/>
      <c r="PTY63"/>
      <c r="PTZ63"/>
      <c r="PUA63"/>
      <c r="PUB63"/>
      <c r="PUC63"/>
      <c r="PUD63"/>
      <c r="PUE63"/>
      <c r="PUF63"/>
      <c r="PUG63"/>
      <c r="PUH63"/>
      <c r="PUI63"/>
      <c r="PUJ63"/>
      <c r="PUK63"/>
      <c r="PUL63"/>
      <c r="PUM63"/>
      <c r="PUN63"/>
      <c r="PUO63"/>
      <c r="PUP63"/>
      <c r="PUQ63"/>
      <c r="PUR63"/>
      <c r="PUS63"/>
      <c r="PUT63"/>
      <c r="PUU63"/>
      <c r="PUV63"/>
      <c r="PUW63"/>
      <c r="PUX63"/>
      <c r="PUY63"/>
      <c r="PUZ63"/>
      <c r="PVA63"/>
      <c r="PVB63"/>
      <c r="PVC63"/>
      <c r="PVD63"/>
      <c r="PVE63"/>
      <c r="PVF63"/>
      <c r="PVG63"/>
      <c r="PVH63"/>
      <c r="PVI63"/>
      <c r="PVJ63"/>
      <c r="PVK63"/>
      <c r="PVL63"/>
      <c r="PVM63"/>
      <c r="PVN63"/>
      <c r="PVO63"/>
      <c r="PVP63"/>
      <c r="PVQ63"/>
      <c r="PVR63"/>
      <c r="PVS63"/>
      <c r="PVT63"/>
      <c r="PVU63"/>
      <c r="PVV63"/>
      <c r="PVW63"/>
      <c r="PVX63"/>
      <c r="PVY63"/>
      <c r="PVZ63"/>
      <c r="PWA63"/>
      <c r="PWB63"/>
      <c r="PWC63"/>
      <c r="PWD63"/>
      <c r="PWE63"/>
      <c r="PWF63"/>
      <c r="PWG63"/>
      <c r="PWH63"/>
      <c r="PWI63"/>
      <c r="PWJ63"/>
      <c r="PWK63"/>
      <c r="PWL63"/>
      <c r="PWM63"/>
      <c r="PWN63"/>
      <c r="PWO63"/>
      <c r="PWP63"/>
      <c r="PWQ63"/>
      <c r="PWR63"/>
      <c r="PWS63"/>
      <c r="PWT63"/>
      <c r="PWU63"/>
      <c r="PWV63"/>
      <c r="PWW63"/>
      <c r="PWX63"/>
      <c r="PWY63"/>
      <c r="PWZ63"/>
      <c r="PXA63"/>
      <c r="PXB63"/>
      <c r="PXC63"/>
      <c r="PXD63"/>
      <c r="PXE63"/>
      <c r="PXF63"/>
      <c r="PXG63"/>
      <c r="PXH63"/>
      <c r="PXI63"/>
      <c r="PXJ63"/>
      <c r="PXK63"/>
      <c r="PXL63"/>
      <c r="PXM63"/>
      <c r="PXN63"/>
      <c r="PXO63"/>
      <c r="PXP63"/>
      <c r="PXQ63"/>
      <c r="PXR63"/>
      <c r="PXS63"/>
      <c r="PXT63"/>
      <c r="PXU63"/>
      <c r="PXV63"/>
      <c r="PXW63"/>
      <c r="PXX63"/>
      <c r="PXY63"/>
      <c r="PXZ63"/>
      <c r="PYA63"/>
      <c r="PYB63"/>
      <c r="PYC63"/>
      <c r="PYD63"/>
      <c r="PYE63"/>
      <c r="PYF63"/>
      <c r="PYG63"/>
      <c r="PYH63"/>
      <c r="PYI63"/>
      <c r="PYJ63"/>
      <c r="PYK63"/>
      <c r="PYL63"/>
      <c r="PYM63"/>
      <c r="PYN63"/>
      <c r="PYO63"/>
      <c r="PYP63"/>
      <c r="PYQ63"/>
      <c r="PYR63"/>
      <c r="PYS63"/>
      <c r="PYT63"/>
      <c r="PYU63"/>
      <c r="PYV63"/>
      <c r="PYW63"/>
      <c r="PYX63"/>
      <c r="PYY63"/>
      <c r="PYZ63"/>
      <c r="PZA63"/>
      <c r="PZB63"/>
      <c r="PZC63"/>
      <c r="PZD63"/>
      <c r="PZE63"/>
      <c r="PZF63"/>
      <c r="PZG63"/>
      <c r="PZH63"/>
      <c r="PZI63"/>
      <c r="PZJ63"/>
      <c r="PZK63"/>
      <c r="PZL63"/>
      <c r="PZM63"/>
      <c r="PZN63"/>
      <c r="PZO63"/>
      <c r="PZP63"/>
      <c r="PZQ63"/>
      <c r="PZR63"/>
      <c r="PZS63"/>
      <c r="PZT63"/>
      <c r="PZU63"/>
      <c r="PZV63"/>
      <c r="PZW63"/>
      <c r="PZX63"/>
      <c r="PZY63"/>
      <c r="PZZ63"/>
      <c r="QAA63"/>
      <c r="QAB63"/>
      <c r="QAC63"/>
      <c r="QAD63"/>
      <c r="QAE63"/>
      <c r="QAF63"/>
      <c r="QAG63"/>
      <c r="QAH63"/>
      <c r="QAI63"/>
      <c r="QAJ63"/>
      <c r="QAK63"/>
      <c r="QAL63"/>
      <c r="QAM63"/>
      <c r="QAN63"/>
      <c r="QAO63"/>
      <c r="QAP63"/>
      <c r="QAQ63"/>
      <c r="QAR63"/>
      <c r="QAS63"/>
      <c r="QAT63"/>
      <c r="QAU63"/>
      <c r="QAV63"/>
      <c r="QAW63"/>
      <c r="QAX63"/>
      <c r="QAY63"/>
      <c r="QAZ63"/>
      <c r="QBA63"/>
      <c r="QBB63"/>
      <c r="QBC63"/>
      <c r="QBD63"/>
      <c r="QBE63"/>
      <c r="QBF63"/>
      <c r="QBG63"/>
      <c r="QBH63"/>
      <c r="QBI63"/>
      <c r="QBJ63"/>
      <c r="QBK63"/>
      <c r="QBL63"/>
      <c r="QBM63"/>
      <c r="QBN63"/>
      <c r="QBO63"/>
      <c r="QBP63"/>
      <c r="QBQ63"/>
      <c r="QBR63"/>
      <c r="QBS63"/>
      <c r="QBT63"/>
      <c r="QBU63"/>
      <c r="QBV63"/>
      <c r="QBW63"/>
      <c r="QBX63"/>
      <c r="QBY63"/>
      <c r="QBZ63"/>
      <c r="QCA63"/>
      <c r="QCB63"/>
      <c r="QCC63"/>
      <c r="QCD63"/>
      <c r="QCE63"/>
      <c r="QCF63"/>
      <c r="QCG63"/>
      <c r="QCH63"/>
      <c r="QCI63"/>
      <c r="QCJ63"/>
      <c r="QCK63"/>
      <c r="QCL63"/>
      <c r="QCM63"/>
      <c r="QCN63"/>
      <c r="QCO63"/>
      <c r="QCP63"/>
      <c r="QCQ63"/>
      <c r="QCR63"/>
      <c r="QCS63"/>
      <c r="QCT63"/>
      <c r="QCU63"/>
      <c r="QCV63"/>
      <c r="QCW63"/>
      <c r="QCX63"/>
      <c r="QCY63"/>
      <c r="QCZ63"/>
      <c r="QDA63"/>
      <c r="QDB63"/>
      <c r="QDC63"/>
      <c r="QDD63"/>
      <c r="QDE63"/>
      <c r="QDF63"/>
      <c r="QDG63"/>
      <c r="QDH63"/>
      <c r="QDI63"/>
      <c r="QDJ63"/>
      <c r="QDK63"/>
      <c r="QDL63"/>
      <c r="QDM63"/>
      <c r="QDN63"/>
      <c r="QDO63"/>
      <c r="QDP63"/>
      <c r="QDQ63"/>
      <c r="QDR63"/>
      <c r="QDS63"/>
      <c r="QDT63"/>
      <c r="QDU63"/>
      <c r="QDV63"/>
      <c r="QDW63"/>
      <c r="QDX63"/>
      <c r="QDY63"/>
      <c r="QDZ63"/>
      <c r="QEA63"/>
      <c r="QEB63"/>
      <c r="QEC63"/>
      <c r="QED63"/>
      <c r="QEE63"/>
      <c r="QEF63"/>
      <c r="QEG63"/>
      <c r="QEH63"/>
      <c r="QEI63"/>
      <c r="QEJ63"/>
      <c r="QEK63"/>
      <c r="QEL63"/>
      <c r="QEM63"/>
      <c r="QEN63"/>
      <c r="QEO63"/>
      <c r="QEP63"/>
      <c r="QEQ63"/>
      <c r="QER63"/>
      <c r="QES63"/>
      <c r="QET63"/>
      <c r="QEU63"/>
      <c r="QEV63"/>
      <c r="QEW63"/>
      <c r="QEX63"/>
      <c r="QEY63"/>
      <c r="QEZ63"/>
      <c r="QFA63"/>
      <c r="QFB63"/>
      <c r="QFC63"/>
      <c r="QFD63"/>
      <c r="QFE63"/>
      <c r="QFF63"/>
      <c r="QFG63"/>
      <c r="QFH63"/>
      <c r="QFI63"/>
      <c r="QFJ63"/>
      <c r="QFK63"/>
      <c r="QFL63"/>
      <c r="QFM63"/>
      <c r="QFN63"/>
      <c r="QFO63"/>
      <c r="QFP63"/>
      <c r="QFQ63"/>
      <c r="QFR63"/>
      <c r="QFS63"/>
      <c r="QFT63"/>
      <c r="QFU63"/>
      <c r="QFV63"/>
      <c r="QFW63"/>
      <c r="QFX63"/>
      <c r="QFY63"/>
      <c r="QFZ63"/>
      <c r="QGA63"/>
      <c r="QGB63"/>
      <c r="QGC63"/>
      <c r="QGD63"/>
      <c r="QGE63"/>
      <c r="QGF63"/>
      <c r="QGG63"/>
      <c r="QGH63"/>
      <c r="QGI63"/>
      <c r="QGJ63"/>
      <c r="QGK63"/>
      <c r="QGL63"/>
      <c r="QGM63"/>
      <c r="QGN63"/>
      <c r="QGO63"/>
      <c r="QGP63"/>
      <c r="QGQ63"/>
      <c r="QGR63"/>
      <c r="QGS63"/>
      <c r="QGT63"/>
      <c r="QGU63"/>
      <c r="QGV63"/>
      <c r="QGW63"/>
      <c r="QGX63"/>
      <c r="QGY63"/>
      <c r="QGZ63"/>
      <c r="QHA63"/>
      <c r="QHB63"/>
      <c r="QHC63"/>
      <c r="QHD63"/>
      <c r="QHE63"/>
      <c r="QHF63"/>
      <c r="QHG63"/>
      <c r="QHH63"/>
      <c r="QHI63"/>
      <c r="QHJ63"/>
      <c r="QHK63"/>
      <c r="QHL63"/>
      <c r="QHM63"/>
      <c r="QHN63"/>
      <c r="QHO63"/>
      <c r="QHP63"/>
      <c r="QHQ63"/>
      <c r="QHR63"/>
      <c r="QHS63"/>
      <c r="QHT63"/>
      <c r="QHU63"/>
      <c r="QHV63"/>
      <c r="QHW63"/>
      <c r="QHX63"/>
      <c r="QHY63"/>
      <c r="QHZ63"/>
      <c r="QIA63"/>
      <c r="QIB63"/>
      <c r="QIC63"/>
      <c r="QID63"/>
      <c r="QIE63"/>
      <c r="QIF63"/>
      <c r="QIG63"/>
      <c r="QIH63"/>
      <c r="QII63"/>
      <c r="QIJ63"/>
      <c r="QIK63"/>
      <c r="QIL63"/>
      <c r="QIM63"/>
      <c r="QIN63"/>
      <c r="QIO63"/>
      <c r="QIP63"/>
      <c r="QIQ63"/>
      <c r="QIR63"/>
      <c r="QIS63"/>
      <c r="QIT63"/>
      <c r="QIU63"/>
      <c r="QIV63"/>
      <c r="QIW63"/>
      <c r="QIX63"/>
      <c r="QIY63"/>
      <c r="QIZ63"/>
      <c r="QJA63"/>
      <c r="QJB63"/>
      <c r="QJC63"/>
      <c r="QJD63"/>
      <c r="QJE63"/>
      <c r="QJF63"/>
      <c r="QJG63"/>
      <c r="QJH63"/>
      <c r="QJI63"/>
      <c r="QJJ63"/>
      <c r="QJK63"/>
      <c r="QJL63"/>
      <c r="QJM63"/>
      <c r="QJN63"/>
      <c r="QJO63"/>
      <c r="QJP63"/>
      <c r="QJQ63"/>
      <c r="QJR63"/>
      <c r="QJS63"/>
      <c r="QJT63"/>
      <c r="QJU63"/>
      <c r="QJV63"/>
      <c r="QJW63"/>
      <c r="QJX63"/>
      <c r="QJY63"/>
      <c r="QJZ63"/>
      <c r="QKA63"/>
      <c r="QKB63"/>
      <c r="QKC63"/>
      <c r="QKD63"/>
      <c r="QKE63"/>
      <c r="QKF63"/>
      <c r="QKG63"/>
      <c r="QKH63"/>
      <c r="QKI63"/>
      <c r="QKJ63"/>
      <c r="QKK63"/>
      <c r="QKL63"/>
      <c r="QKM63"/>
      <c r="QKN63"/>
      <c r="QKO63"/>
      <c r="QKP63"/>
      <c r="QKQ63"/>
      <c r="QKR63"/>
      <c r="QKS63"/>
      <c r="QKT63"/>
      <c r="QKU63"/>
      <c r="QKV63"/>
      <c r="QKW63"/>
      <c r="QKX63"/>
      <c r="QKY63"/>
      <c r="QKZ63"/>
      <c r="QLA63"/>
      <c r="QLB63"/>
      <c r="QLC63"/>
      <c r="QLD63"/>
      <c r="QLE63"/>
      <c r="QLF63"/>
      <c r="QLG63"/>
      <c r="QLH63"/>
      <c r="QLI63"/>
      <c r="QLJ63"/>
      <c r="QLK63"/>
      <c r="QLL63"/>
      <c r="QLM63"/>
      <c r="QLN63"/>
      <c r="QLO63"/>
      <c r="QLP63"/>
      <c r="QLQ63"/>
      <c r="QLR63"/>
      <c r="QLS63"/>
      <c r="QLT63"/>
      <c r="QLU63"/>
      <c r="QLV63"/>
      <c r="QLW63"/>
      <c r="QLX63"/>
      <c r="QLY63"/>
      <c r="QLZ63"/>
      <c r="QMA63"/>
      <c r="QMB63"/>
      <c r="QMC63"/>
      <c r="QMD63"/>
      <c r="QME63"/>
      <c r="QMF63"/>
      <c r="QMG63"/>
      <c r="QMH63"/>
      <c r="QMI63"/>
      <c r="QMJ63"/>
      <c r="QMK63"/>
      <c r="QML63"/>
      <c r="QMM63"/>
      <c r="QMN63"/>
      <c r="QMO63"/>
      <c r="QMP63"/>
      <c r="QMQ63"/>
      <c r="QMR63"/>
      <c r="QMS63"/>
      <c r="QMT63"/>
      <c r="QMU63"/>
      <c r="QMV63"/>
      <c r="QMW63"/>
      <c r="QMX63"/>
      <c r="QMY63"/>
      <c r="QMZ63"/>
      <c r="QNA63"/>
      <c r="QNB63"/>
      <c r="QNC63"/>
      <c r="QND63"/>
      <c r="QNE63"/>
      <c r="QNF63"/>
      <c r="QNG63"/>
      <c r="QNH63"/>
      <c r="QNI63"/>
      <c r="QNJ63"/>
      <c r="QNK63"/>
      <c r="QNL63"/>
      <c r="QNM63"/>
      <c r="QNN63"/>
      <c r="QNO63"/>
      <c r="QNP63"/>
      <c r="QNQ63"/>
      <c r="QNR63"/>
      <c r="QNS63"/>
      <c r="QNT63"/>
      <c r="QNU63"/>
      <c r="QNV63"/>
      <c r="QNW63"/>
      <c r="QNX63"/>
      <c r="QNY63"/>
      <c r="QNZ63"/>
      <c r="QOA63"/>
      <c r="QOB63"/>
      <c r="QOC63"/>
      <c r="QOD63"/>
      <c r="QOE63"/>
      <c r="QOF63"/>
      <c r="QOG63"/>
      <c r="QOH63"/>
      <c r="QOI63"/>
      <c r="QOJ63"/>
      <c r="QOK63"/>
      <c r="QOL63"/>
      <c r="QOM63"/>
      <c r="QON63"/>
      <c r="QOO63"/>
      <c r="QOP63"/>
      <c r="QOQ63"/>
      <c r="QOR63"/>
      <c r="QOS63"/>
      <c r="QOT63"/>
      <c r="QOU63"/>
      <c r="QOV63"/>
      <c r="QOW63"/>
      <c r="QOX63"/>
      <c r="QOY63"/>
      <c r="QOZ63"/>
      <c r="QPA63"/>
      <c r="QPB63"/>
      <c r="QPC63"/>
      <c r="QPD63"/>
      <c r="QPE63"/>
      <c r="QPF63"/>
      <c r="QPG63"/>
      <c r="QPH63"/>
      <c r="QPI63"/>
      <c r="QPJ63"/>
      <c r="QPK63"/>
      <c r="QPL63"/>
      <c r="QPM63"/>
      <c r="QPN63"/>
      <c r="QPO63"/>
      <c r="QPP63"/>
      <c r="QPQ63"/>
      <c r="QPR63"/>
      <c r="QPS63"/>
      <c r="QPT63"/>
      <c r="QPU63"/>
      <c r="QPV63"/>
      <c r="QPW63"/>
      <c r="QPX63"/>
      <c r="QPY63"/>
      <c r="QPZ63"/>
      <c r="QQA63"/>
      <c r="QQB63"/>
      <c r="QQC63"/>
      <c r="QQD63"/>
      <c r="QQE63"/>
      <c r="QQF63"/>
      <c r="QQG63"/>
      <c r="QQH63"/>
      <c r="QQI63"/>
      <c r="QQJ63"/>
      <c r="QQK63"/>
      <c r="QQL63"/>
      <c r="QQM63"/>
      <c r="QQN63"/>
      <c r="QQO63"/>
      <c r="QQP63"/>
      <c r="QQQ63"/>
      <c r="QQR63"/>
      <c r="QQS63"/>
      <c r="QQT63"/>
      <c r="QQU63"/>
      <c r="QQV63"/>
      <c r="QQW63"/>
      <c r="QQX63"/>
      <c r="QQY63"/>
      <c r="QQZ63"/>
      <c r="QRA63"/>
      <c r="QRB63"/>
      <c r="QRC63"/>
      <c r="QRD63"/>
      <c r="QRE63"/>
      <c r="QRF63"/>
      <c r="QRG63"/>
      <c r="QRH63"/>
      <c r="QRI63"/>
      <c r="QRJ63"/>
      <c r="QRK63"/>
      <c r="QRL63"/>
      <c r="QRM63"/>
      <c r="QRN63"/>
      <c r="QRO63"/>
      <c r="QRP63"/>
      <c r="QRQ63"/>
      <c r="QRR63"/>
      <c r="QRS63"/>
      <c r="QRT63"/>
      <c r="QRU63"/>
      <c r="QRV63"/>
      <c r="QRW63"/>
      <c r="QRX63"/>
      <c r="QRY63"/>
      <c r="QRZ63"/>
      <c r="QSA63"/>
      <c r="QSB63"/>
      <c r="QSC63"/>
      <c r="QSD63"/>
      <c r="QSE63"/>
      <c r="QSF63"/>
      <c r="QSG63"/>
      <c r="QSH63"/>
      <c r="QSI63"/>
      <c r="QSJ63"/>
      <c r="QSK63"/>
      <c r="QSL63"/>
      <c r="QSM63"/>
      <c r="QSN63"/>
      <c r="QSO63"/>
      <c r="QSP63"/>
      <c r="QSQ63"/>
      <c r="QSR63"/>
      <c r="QSS63"/>
      <c r="QST63"/>
      <c r="QSU63"/>
      <c r="QSV63"/>
      <c r="QSW63"/>
      <c r="QSX63"/>
      <c r="QSY63"/>
      <c r="QSZ63"/>
      <c r="QTA63"/>
      <c r="QTB63"/>
      <c r="QTC63"/>
      <c r="QTD63"/>
      <c r="QTE63"/>
      <c r="QTF63"/>
      <c r="QTG63"/>
      <c r="QTH63"/>
      <c r="QTI63"/>
      <c r="QTJ63"/>
      <c r="QTK63"/>
      <c r="QTL63"/>
      <c r="QTM63"/>
      <c r="QTN63"/>
      <c r="QTO63"/>
      <c r="QTP63"/>
      <c r="QTQ63"/>
      <c r="QTR63"/>
      <c r="QTS63"/>
      <c r="QTT63"/>
      <c r="QTU63"/>
      <c r="QTV63"/>
      <c r="QTW63"/>
      <c r="QTX63"/>
      <c r="QTY63"/>
      <c r="QTZ63"/>
      <c r="QUA63"/>
      <c r="QUB63"/>
      <c r="QUC63"/>
      <c r="QUD63"/>
      <c r="QUE63"/>
      <c r="QUF63"/>
      <c r="QUG63"/>
      <c r="QUH63"/>
      <c r="QUI63"/>
      <c r="QUJ63"/>
      <c r="QUK63"/>
      <c r="QUL63"/>
      <c r="QUM63"/>
      <c r="QUN63"/>
      <c r="QUO63"/>
      <c r="QUP63"/>
      <c r="QUQ63"/>
      <c r="QUR63"/>
      <c r="QUS63"/>
      <c r="QUT63"/>
      <c r="QUU63"/>
      <c r="QUV63"/>
      <c r="QUW63"/>
      <c r="QUX63"/>
      <c r="QUY63"/>
      <c r="QUZ63"/>
      <c r="QVA63"/>
      <c r="QVB63"/>
      <c r="QVC63"/>
      <c r="QVD63"/>
      <c r="QVE63"/>
      <c r="QVF63"/>
      <c r="QVG63"/>
      <c r="QVH63"/>
      <c r="QVI63"/>
      <c r="QVJ63"/>
      <c r="QVK63"/>
      <c r="QVL63"/>
      <c r="QVM63"/>
      <c r="QVN63"/>
      <c r="QVO63"/>
      <c r="QVP63"/>
      <c r="QVQ63"/>
      <c r="QVR63"/>
      <c r="QVS63"/>
      <c r="QVT63"/>
      <c r="QVU63"/>
      <c r="QVV63"/>
      <c r="QVW63"/>
      <c r="QVX63"/>
      <c r="QVY63"/>
      <c r="QVZ63"/>
      <c r="QWA63"/>
      <c r="QWB63"/>
      <c r="QWC63"/>
      <c r="QWD63"/>
      <c r="QWE63"/>
      <c r="QWF63"/>
      <c r="QWG63"/>
      <c r="QWH63"/>
      <c r="QWI63"/>
      <c r="QWJ63"/>
      <c r="QWK63"/>
      <c r="QWL63"/>
      <c r="QWM63"/>
      <c r="QWN63"/>
      <c r="QWO63"/>
      <c r="QWP63"/>
      <c r="QWQ63"/>
      <c r="QWR63"/>
      <c r="QWS63"/>
      <c r="QWT63"/>
      <c r="QWU63"/>
      <c r="QWV63"/>
      <c r="QWW63"/>
      <c r="QWX63"/>
      <c r="QWY63"/>
      <c r="QWZ63"/>
      <c r="QXA63"/>
      <c r="QXB63"/>
      <c r="QXC63"/>
      <c r="QXD63"/>
      <c r="QXE63"/>
      <c r="QXF63"/>
      <c r="QXG63"/>
      <c r="QXH63"/>
      <c r="QXI63"/>
      <c r="QXJ63"/>
      <c r="QXK63"/>
      <c r="QXL63"/>
      <c r="QXM63"/>
      <c r="QXN63"/>
      <c r="QXO63"/>
      <c r="QXP63"/>
      <c r="QXQ63"/>
      <c r="QXR63"/>
      <c r="QXS63"/>
      <c r="QXT63"/>
      <c r="QXU63"/>
      <c r="QXV63"/>
      <c r="QXW63"/>
      <c r="QXX63"/>
      <c r="QXY63"/>
      <c r="QXZ63"/>
      <c r="QYA63"/>
      <c r="QYB63"/>
      <c r="QYC63"/>
      <c r="QYD63"/>
      <c r="QYE63"/>
      <c r="QYF63"/>
      <c r="QYG63"/>
      <c r="QYH63"/>
      <c r="QYI63"/>
      <c r="QYJ63"/>
      <c r="QYK63"/>
      <c r="QYL63"/>
      <c r="QYM63"/>
      <c r="QYN63"/>
      <c r="QYO63"/>
      <c r="QYP63"/>
      <c r="QYQ63"/>
      <c r="QYR63"/>
      <c r="QYS63"/>
      <c r="QYT63"/>
      <c r="QYU63"/>
      <c r="QYV63"/>
      <c r="QYW63"/>
      <c r="QYX63"/>
      <c r="QYY63"/>
      <c r="QYZ63"/>
      <c r="QZA63"/>
      <c r="QZB63"/>
      <c r="QZC63"/>
      <c r="QZD63"/>
      <c r="QZE63"/>
      <c r="QZF63"/>
      <c r="QZG63"/>
      <c r="QZH63"/>
      <c r="QZI63"/>
      <c r="QZJ63"/>
      <c r="QZK63"/>
      <c r="QZL63"/>
      <c r="QZM63"/>
      <c r="QZN63"/>
      <c r="QZO63"/>
      <c r="QZP63"/>
      <c r="QZQ63"/>
      <c r="QZR63"/>
      <c r="QZS63"/>
      <c r="QZT63"/>
      <c r="QZU63"/>
      <c r="QZV63"/>
      <c r="QZW63"/>
      <c r="QZX63"/>
      <c r="QZY63"/>
      <c r="QZZ63"/>
      <c r="RAA63"/>
      <c r="RAB63"/>
      <c r="RAC63"/>
      <c r="RAD63"/>
      <c r="RAE63"/>
      <c r="RAF63"/>
      <c r="RAG63"/>
      <c r="RAH63"/>
      <c r="RAI63"/>
      <c r="RAJ63"/>
      <c r="RAK63"/>
      <c r="RAL63"/>
      <c r="RAM63"/>
      <c r="RAN63"/>
      <c r="RAO63"/>
      <c r="RAP63"/>
      <c r="RAQ63"/>
      <c r="RAR63"/>
      <c r="RAS63"/>
      <c r="RAT63"/>
      <c r="RAU63"/>
      <c r="RAV63"/>
      <c r="RAW63"/>
      <c r="RAX63"/>
      <c r="RAY63"/>
      <c r="RAZ63"/>
      <c r="RBA63"/>
      <c r="RBB63"/>
      <c r="RBC63"/>
      <c r="RBD63"/>
      <c r="RBE63"/>
      <c r="RBF63"/>
      <c r="RBG63"/>
      <c r="RBH63"/>
      <c r="RBI63"/>
      <c r="RBJ63"/>
      <c r="RBK63"/>
      <c r="RBL63"/>
      <c r="RBM63"/>
      <c r="RBN63"/>
      <c r="RBO63"/>
      <c r="RBP63"/>
      <c r="RBQ63"/>
      <c r="RBR63"/>
      <c r="RBS63"/>
      <c r="RBT63"/>
      <c r="RBU63"/>
      <c r="RBV63"/>
      <c r="RBW63"/>
      <c r="RBX63"/>
      <c r="RBY63"/>
      <c r="RBZ63"/>
      <c r="RCA63"/>
      <c r="RCB63"/>
      <c r="RCC63"/>
      <c r="RCD63"/>
      <c r="RCE63"/>
      <c r="RCF63"/>
      <c r="RCG63"/>
      <c r="RCH63"/>
      <c r="RCI63"/>
      <c r="RCJ63"/>
      <c r="RCK63"/>
      <c r="RCL63"/>
      <c r="RCM63"/>
      <c r="RCN63"/>
      <c r="RCO63"/>
      <c r="RCP63"/>
      <c r="RCQ63"/>
      <c r="RCR63"/>
      <c r="RCS63"/>
      <c r="RCT63"/>
      <c r="RCU63"/>
      <c r="RCV63"/>
      <c r="RCW63"/>
      <c r="RCX63"/>
      <c r="RCY63"/>
      <c r="RCZ63"/>
      <c r="RDA63"/>
      <c r="RDB63"/>
      <c r="RDC63"/>
      <c r="RDD63"/>
      <c r="RDE63"/>
      <c r="RDF63"/>
      <c r="RDG63"/>
      <c r="RDH63"/>
      <c r="RDI63"/>
      <c r="RDJ63"/>
      <c r="RDK63"/>
      <c r="RDL63"/>
      <c r="RDM63"/>
      <c r="RDN63"/>
      <c r="RDO63"/>
      <c r="RDP63"/>
      <c r="RDQ63"/>
      <c r="RDR63"/>
      <c r="RDS63"/>
      <c r="RDT63"/>
      <c r="RDU63"/>
      <c r="RDV63"/>
      <c r="RDW63"/>
      <c r="RDX63"/>
      <c r="RDY63"/>
      <c r="RDZ63"/>
      <c r="REA63"/>
      <c r="REB63"/>
      <c r="REC63"/>
      <c r="RED63"/>
      <c r="REE63"/>
      <c r="REF63"/>
      <c r="REG63"/>
      <c r="REH63"/>
      <c r="REI63"/>
      <c r="REJ63"/>
      <c r="REK63"/>
      <c r="REL63"/>
      <c r="REM63"/>
      <c r="REN63"/>
      <c r="REO63"/>
      <c r="REP63"/>
      <c r="REQ63"/>
      <c r="RER63"/>
      <c r="RES63"/>
      <c r="RET63"/>
      <c r="REU63"/>
      <c r="REV63"/>
      <c r="REW63"/>
      <c r="REX63"/>
      <c r="REY63"/>
      <c r="REZ63"/>
      <c r="RFA63"/>
      <c r="RFB63"/>
      <c r="RFC63"/>
      <c r="RFD63"/>
      <c r="RFE63"/>
      <c r="RFF63"/>
      <c r="RFG63"/>
      <c r="RFH63"/>
      <c r="RFI63"/>
      <c r="RFJ63"/>
      <c r="RFK63"/>
      <c r="RFL63"/>
      <c r="RFM63"/>
      <c r="RFN63"/>
      <c r="RFO63"/>
      <c r="RFP63"/>
      <c r="RFQ63"/>
      <c r="RFR63"/>
      <c r="RFS63"/>
      <c r="RFT63"/>
      <c r="RFU63"/>
      <c r="RFV63"/>
      <c r="RFW63"/>
      <c r="RFX63"/>
      <c r="RFY63"/>
      <c r="RFZ63"/>
      <c r="RGA63"/>
      <c r="RGB63"/>
      <c r="RGC63"/>
      <c r="RGD63"/>
      <c r="RGE63"/>
      <c r="RGF63"/>
      <c r="RGG63"/>
      <c r="RGH63"/>
      <c r="RGI63"/>
      <c r="RGJ63"/>
      <c r="RGK63"/>
      <c r="RGL63"/>
      <c r="RGM63"/>
      <c r="RGN63"/>
      <c r="RGO63"/>
      <c r="RGP63"/>
      <c r="RGQ63"/>
      <c r="RGR63"/>
      <c r="RGS63"/>
      <c r="RGT63"/>
      <c r="RGU63"/>
      <c r="RGV63"/>
      <c r="RGW63"/>
      <c r="RGX63"/>
      <c r="RGY63"/>
      <c r="RGZ63"/>
      <c r="RHA63"/>
      <c r="RHB63"/>
      <c r="RHC63"/>
      <c r="RHD63"/>
      <c r="RHE63"/>
      <c r="RHF63"/>
      <c r="RHG63"/>
      <c r="RHH63"/>
      <c r="RHI63"/>
      <c r="RHJ63"/>
      <c r="RHK63"/>
      <c r="RHL63"/>
      <c r="RHM63"/>
      <c r="RHN63"/>
      <c r="RHO63"/>
      <c r="RHP63"/>
      <c r="RHQ63"/>
      <c r="RHR63"/>
      <c r="RHS63"/>
      <c r="RHT63"/>
      <c r="RHU63"/>
      <c r="RHV63"/>
      <c r="RHW63"/>
      <c r="RHX63"/>
      <c r="RHY63"/>
      <c r="RHZ63"/>
      <c r="RIA63"/>
      <c r="RIB63"/>
      <c r="RIC63"/>
      <c r="RID63"/>
      <c r="RIE63"/>
      <c r="RIF63"/>
      <c r="RIG63"/>
      <c r="RIH63"/>
      <c r="RII63"/>
      <c r="RIJ63"/>
      <c r="RIK63"/>
      <c r="RIL63"/>
      <c r="RIM63"/>
      <c r="RIN63"/>
      <c r="RIO63"/>
      <c r="RIP63"/>
      <c r="RIQ63"/>
      <c r="RIR63"/>
      <c r="RIS63"/>
      <c r="RIT63"/>
      <c r="RIU63"/>
      <c r="RIV63"/>
      <c r="RIW63"/>
      <c r="RIX63"/>
      <c r="RIY63"/>
      <c r="RIZ63"/>
      <c r="RJA63"/>
      <c r="RJB63"/>
      <c r="RJC63"/>
      <c r="RJD63"/>
      <c r="RJE63"/>
      <c r="RJF63"/>
      <c r="RJG63"/>
      <c r="RJH63"/>
      <c r="RJI63"/>
      <c r="RJJ63"/>
      <c r="RJK63"/>
      <c r="RJL63"/>
      <c r="RJM63"/>
      <c r="RJN63"/>
      <c r="RJO63"/>
      <c r="RJP63"/>
      <c r="RJQ63"/>
      <c r="RJR63"/>
      <c r="RJS63"/>
      <c r="RJT63"/>
      <c r="RJU63"/>
      <c r="RJV63"/>
      <c r="RJW63"/>
      <c r="RJX63"/>
      <c r="RJY63"/>
      <c r="RJZ63"/>
      <c r="RKA63"/>
      <c r="RKB63"/>
      <c r="RKC63"/>
      <c r="RKD63"/>
      <c r="RKE63"/>
      <c r="RKF63"/>
      <c r="RKG63"/>
      <c r="RKH63"/>
      <c r="RKI63"/>
      <c r="RKJ63"/>
      <c r="RKK63"/>
      <c r="RKL63"/>
      <c r="RKM63"/>
      <c r="RKN63"/>
      <c r="RKO63"/>
      <c r="RKP63"/>
      <c r="RKQ63"/>
      <c r="RKR63"/>
      <c r="RKS63"/>
      <c r="RKT63"/>
      <c r="RKU63"/>
      <c r="RKV63"/>
      <c r="RKW63"/>
      <c r="RKX63"/>
      <c r="RKY63"/>
      <c r="RKZ63"/>
      <c r="RLA63"/>
      <c r="RLB63"/>
      <c r="RLC63"/>
      <c r="RLD63"/>
      <c r="RLE63"/>
      <c r="RLF63"/>
      <c r="RLG63"/>
      <c r="RLH63"/>
      <c r="RLI63"/>
      <c r="RLJ63"/>
      <c r="RLK63"/>
      <c r="RLL63"/>
      <c r="RLM63"/>
      <c r="RLN63"/>
      <c r="RLO63"/>
      <c r="RLP63"/>
      <c r="RLQ63"/>
      <c r="RLR63"/>
      <c r="RLS63"/>
      <c r="RLT63"/>
      <c r="RLU63"/>
      <c r="RLV63"/>
      <c r="RLW63"/>
      <c r="RLX63"/>
      <c r="RLY63"/>
      <c r="RLZ63"/>
      <c r="RMA63"/>
      <c r="RMB63"/>
      <c r="RMC63"/>
      <c r="RMD63"/>
      <c r="RME63"/>
      <c r="RMF63"/>
      <c r="RMG63"/>
      <c r="RMH63"/>
      <c r="RMI63"/>
      <c r="RMJ63"/>
      <c r="RMK63"/>
      <c r="RML63"/>
      <c r="RMM63"/>
      <c r="RMN63"/>
      <c r="RMO63"/>
      <c r="RMP63"/>
      <c r="RMQ63"/>
      <c r="RMR63"/>
      <c r="RMS63"/>
      <c r="RMT63"/>
      <c r="RMU63"/>
      <c r="RMV63"/>
      <c r="RMW63"/>
      <c r="RMX63"/>
      <c r="RMY63"/>
      <c r="RMZ63"/>
      <c r="RNA63"/>
      <c r="RNB63"/>
      <c r="RNC63"/>
      <c r="RND63"/>
      <c r="RNE63"/>
      <c r="RNF63"/>
      <c r="RNG63"/>
      <c r="RNH63"/>
      <c r="RNI63"/>
      <c r="RNJ63"/>
      <c r="RNK63"/>
      <c r="RNL63"/>
      <c r="RNM63"/>
      <c r="RNN63"/>
      <c r="RNO63"/>
      <c r="RNP63"/>
      <c r="RNQ63"/>
      <c r="RNR63"/>
      <c r="RNS63"/>
      <c r="RNT63"/>
      <c r="RNU63"/>
      <c r="RNV63"/>
      <c r="RNW63"/>
      <c r="RNX63"/>
      <c r="RNY63"/>
      <c r="RNZ63"/>
      <c r="ROA63"/>
      <c r="ROB63"/>
      <c r="ROC63"/>
      <c r="ROD63"/>
      <c r="ROE63"/>
      <c r="ROF63"/>
      <c r="ROG63"/>
      <c r="ROH63"/>
      <c r="ROI63"/>
      <c r="ROJ63"/>
      <c r="ROK63"/>
      <c r="ROL63"/>
      <c r="ROM63"/>
      <c r="RON63"/>
      <c r="ROO63"/>
      <c r="ROP63"/>
      <c r="ROQ63"/>
      <c r="ROR63"/>
      <c r="ROS63"/>
      <c r="ROT63"/>
      <c r="ROU63"/>
      <c r="ROV63"/>
      <c r="ROW63"/>
      <c r="ROX63"/>
      <c r="ROY63"/>
      <c r="ROZ63"/>
      <c r="RPA63"/>
      <c r="RPB63"/>
      <c r="RPC63"/>
      <c r="RPD63"/>
      <c r="RPE63"/>
      <c r="RPF63"/>
      <c r="RPG63"/>
      <c r="RPH63"/>
      <c r="RPI63"/>
      <c r="RPJ63"/>
      <c r="RPK63"/>
      <c r="RPL63"/>
      <c r="RPM63"/>
      <c r="RPN63"/>
      <c r="RPO63"/>
      <c r="RPP63"/>
      <c r="RPQ63"/>
      <c r="RPR63"/>
      <c r="RPS63"/>
      <c r="RPT63"/>
      <c r="RPU63"/>
      <c r="RPV63"/>
      <c r="RPW63"/>
      <c r="RPX63"/>
      <c r="RPY63"/>
      <c r="RPZ63"/>
      <c r="RQA63"/>
      <c r="RQB63"/>
      <c r="RQC63"/>
      <c r="RQD63"/>
      <c r="RQE63"/>
      <c r="RQF63"/>
      <c r="RQG63"/>
      <c r="RQH63"/>
      <c r="RQI63"/>
      <c r="RQJ63"/>
      <c r="RQK63"/>
      <c r="RQL63"/>
      <c r="RQM63"/>
      <c r="RQN63"/>
      <c r="RQO63"/>
      <c r="RQP63"/>
      <c r="RQQ63"/>
      <c r="RQR63"/>
      <c r="RQS63"/>
      <c r="RQT63"/>
      <c r="RQU63"/>
      <c r="RQV63"/>
      <c r="RQW63"/>
      <c r="RQX63"/>
      <c r="RQY63"/>
      <c r="RQZ63"/>
      <c r="RRA63"/>
      <c r="RRB63"/>
      <c r="RRC63"/>
      <c r="RRD63"/>
      <c r="RRE63"/>
      <c r="RRF63"/>
      <c r="RRG63"/>
      <c r="RRH63"/>
      <c r="RRI63"/>
      <c r="RRJ63"/>
      <c r="RRK63"/>
      <c r="RRL63"/>
      <c r="RRM63"/>
      <c r="RRN63"/>
      <c r="RRO63"/>
      <c r="RRP63"/>
      <c r="RRQ63"/>
      <c r="RRR63"/>
      <c r="RRS63"/>
      <c r="RRT63"/>
      <c r="RRU63"/>
      <c r="RRV63"/>
      <c r="RRW63"/>
      <c r="RRX63"/>
      <c r="RRY63"/>
      <c r="RRZ63"/>
      <c r="RSA63"/>
      <c r="RSB63"/>
      <c r="RSC63"/>
      <c r="RSD63"/>
      <c r="RSE63"/>
      <c r="RSF63"/>
      <c r="RSG63"/>
      <c r="RSH63"/>
      <c r="RSI63"/>
      <c r="RSJ63"/>
      <c r="RSK63"/>
      <c r="RSL63"/>
      <c r="RSM63"/>
      <c r="RSN63"/>
      <c r="RSO63"/>
      <c r="RSP63"/>
      <c r="RSQ63"/>
      <c r="RSR63"/>
      <c r="RSS63"/>
      <c r="RST63"/>
      <c r="RSU63"/>
      <c r="RSV63"/>
      <c r="RSW63"/>
      <c r="RSX63"/>
      <c r="RSY63"/>
      <c r="RSZ63"/>
      <c r="RTA63"/>
      <c r="RTB63"/>
      <c r="RTC63"/>
      <c r="RTD63"/>
      <c r="RTE63"/>
      <c r="RTF63"/>
      <c r="RTG63"/>
      <c r="RTH63"/>
      <c r="RTI63"/>
      <c r="RTJ63"/>
      <c r="RTK63"/>
      <c r="RTL63"/>
      <c r="RTM63"/>
      <c r="RTN63"/>
      <c r="RTO63"/>
      <c r="RTP63"/>
      <c r="RTQ63"/>
      <c r="RTR63"/>
      <c r="RTS63"/>
      <c r="RTT63"/>
      <c r="RTU63"/>
      <c r="RTV63"/>
      <c r="RTW63"/>
      <c r="RTX63"/>
      <c r="RTY63"/>
      <c r="RTZ63"/>
      <c r="RUA63"/>
      <c r="RUB63"/>
      <c r="RUC63"/>
      <c r="RUD63"/>
      <c r="RUE63"/>
      <c r="RUF63"/>
      <c r="RUG63"/>
      <c r="RUH63"/>
      <c r="RUI63"/>
      <c r="RUJ63"/>
      <c r="RUK63"/>
      <c r="RUL63"/>
      <c r="RUM63"/>
      <c r="RUN63"/>
      <c r="RUO63"/>
      <c r="RUP63"/>
      <c r="RUQ63"/>
      <c r="RUR63"/>
      <c r="RUS63"/>
      <c r="RUT63"/>
      <c r="RUU63"/>
      <c r="RUV63"/>
      <c r="RUW63"/>
      <c r="RUX63"/>
      <c r="RUY63"/>
      <c r="RUZ63"/>
      <c r="RVA63"/>
      <c r="RVB63"/>
      <c r="RVC63"/>
      <c r="RVD63"/>
      <c r="RVE63"/>
      <c r="RVF63"/>
      <c r="RVG63"/>
      <c r="RVH63"/>
      <c r="RVI63"/>
      <c r="RVJ63"/>
      <c r="RVK63"/>
      <c r="RVL63"/>
      <c r="RVM63"/>
      <c r="RVN63"/>
      <c r="RVO63"/>
      <c r="RVP63"/>
      <c r="RVQ63"/>
      <c r="RVR63"/>
      <c r="RVS63"/>
      <c r="RVT63"/>
      <c r="RVU63"/>
      <c r="RVV63"/>
      <c r="RVW63"/>
      <c r="RVX63"/>
      <c r="RVY63"/>
      <c r="RVZ63"/>
      <c r="RWA63"/>
      <c r="RWB63"/>
      <c r="RWC63"/>
      <c r="RWD63"/>
      <c r="RWE63"/>
      <c r="RWF63"/>
      <c r="RWG63"/>
      <c r="RWH63"/>
      <c r="RWI63"/>
      <c r="RWJ63"/>
      <c r="RWK63"/>
      <c r="RWL63"/>
      <c r="RWM63"/>
      <c r="RWN63"/>
      <c r="RWO63"/>
      <c r="RWP63"/>
      <c r="RWQ63"/>
      <c r="RWR63"/>
      <c r="RWS63"/>
      <c r="RWT63"/>
      <c r="RWU63"/>
      <c r="RWV63"/>
      <c r="RWW63"/>
      <c r="RWX63"/>
      <c r="RWY63"/>
      <c r="RWZ63"/>
      <c r="RXA63"/>
      <c r="RXB63"/>
      <c r="RXC63"/>
      <c r="RXD63"/>
      <c r="RXE63"/>
      <c r="RXF63"/>
      <c r="RXG63"/>
      <c r="RXH63"/>
      <c r="RXI63"/>
      <c r="RXJ63"/>
      <c r="RXK63"/>
      <c r="RXL63"/>
      <c r="RXM63"/>
      <c r="RXN63"/>
      <c r="RXO63"/>
      <c r="RXP63"/>
      <c r="RXQ63"/>
      <c r="RXR63"/>
      <c r="RXS63"/>
      <c r="RXT63"/>
      <c r="RXU63"/>
      <c r="RXV63"/>
      <c r="RXW63"/>
      <c r="RXX63"/>
      <c r="RXY63"/>
      <c r="RXZ63"/>
      <c r="RYA63"/>
      <c r="RYB63"/>
      <c r="RYC63"/>
      <c r="RYD63"/>
      <c r="RYE63"/>
      <c r="RYF63"/>
      <c r="RYG63"/>
      <c r="RYH63"/>
      <c r="RYI63"/>
      <c r="RYJ63"/>
      <c r="RYK63"/>
      <c r="RYL63"/>
      <c r="RYM63"/>
      <c r="RYN63"/>
      <c r="RYO63"/>
      <c r="RYP63"/>
      <c r="RYQ63"/>
      <c r="RYR63"/>
      <c r="RYS63"/>
      <c r="RYT63"/>
      <c r="RYU63"/>
      <c r="RYV63"/>
      <c r="RYW63"/>
      <c r="RYX63"/>
      <c r="RYY63"/>
      <c r="RYZ63"/>
      <c r="RZA63"/>
      <c r="RZB63"/>
      <c r="RZC63"/>
      <c r="RZD63"/>
      <c r="RZE63"/>
      <c r="RZF63"/>
      <c r="RZG63"/>
      <c r="RZH63"/>
      <c r="RZI63"/>
      <c r="RZJ63"/>
      <c r="RZK63"/>
      <c r="RZL63"/>
      <c r="RZM63"/>
      <c r="RZN63"/>
      <c r="RZO63"/>
      <c r="RZP63"/>
      <c r="RZQ63"/>
      <c r="RZR63"/>
      <c r="RZS63"/>
      <c r="RZT63"/>
      <c r="RZU63"/>
      <c r="RZV63"/>
      <c r="RZW63"/>
      <c r="RZX63"/>
      <c r="RZY63"/>
      <c r="RZZ63"/>
      <c r="SAA63"/>
      <c r="SAB63"/>
      <c r="SAC63"/>
      <c r="SAD63"/>
      <c r="SAE63"/>
      <c r="SAF63"/>
      <c r="SAG63"/>
      <c r="SAH63"/>
      <c r="SAI63"/>
      <c r="SAJ63"/>
      <c r="SAK63"/>
      <c r="SAL63"/>
      <c r="SAM63"/>
      <c r="SAN63"/>
      <c r="SAO63"/>
      <c r="SAP63"/>
      <c r="SAQ63"/>
      <c r="SAR63"/>
      <c r="SAS63"/>
      <c r="SAT63"/>
      <c r="SAU63"/>
      <c r="SAV63"/>
      <c r="SAW63"/>
      <c r="SAX63"/>
      <c r="SAY63"/>
      <c r="SAZ63"/>
      <c r="SBA63"/>
      <c r="SBB63"/>
      <c r="SBC63"/>
      <c r="SBD63"/>
      <c r="SBE63"/>
      <c r="SBF63"/>
      <c r="SBG63"/>
      <c r="SBH63"/>
      <c r="SBI63"/>
      <c r="SBJ63"/>
      <c r="SBK63"/>
      <c r="SBL63"/>
      <c r="SBM63"/>
      <c r="SBN63"/>
      <c r="SBO63"/>
      <c r="SBP63"/>
      <c r="SBQ63"/>
      <c r="SBR63"/>
      <c r="SBS63"/>
      <c r="SBT63"/>
      <c r="SBU63"/>
      <c r="SBV63"/>
      <c r="SBW63"/>
      <c r="SBX63"/>
      <c r="SBY63"/>
      <c r="SBZ63"/>
      <c r="SCA63"/>
      <c r="SCB63"/>
      <c r="SCC63"/>
      <c r="SCD63"/>
      <c r="SCE63"/>
      <c r="SCF63"/>
      <c r="SCG63"/>
      <c r="SCH63"/>
      <c r="SCI63"/>
      <c r="SCJ63"/>
      <c r="SCK63"/>
      <c r="SCL63"/>
      <c r="SCM63"/>
      <c r="SCN63"/>
      <c r="SCO63"/>
      <c r="SCP63"/>
      <c r="SCQ63"/>
      <c r="SCR63"/>
      <c r="SCS63"/>
      <c r="SCT63"/>
      <c r="SCU63"/>
      <c r="SCV63"/>
      <c r="SCW63"/>
      <c r="SCX63"/>
      <c r="SCY63"/>
      <c r="SCZ63"/>
      <c r="SDA63"/>
      <c r="SDB63"/>
      <c r="SDC63"/>
      <c r="SDD63"/>
      <c r="SDE63"/>
      <c r="SDF63"/>
      <c r="SDG63"/>
      <c r="SDH63"/>
      <c r="SDI63"/>
      <c r="SDJ63"/>
      <c r="SDK63"/>
      <c r="SDL63"/>
      <c r="SDM63"/>
      <c r="SDN63"/>
      <c r="SDO63"/>
      <c r="SDP63"/>
      <c r="SDQ63"/>
      <c r="SDR63"/>
      <c r="SDS63"/>
      <c r="SDT63"/>
      <c r="SDU63"/>
      <c r="SDV63"/>
      <c r="SDW63"/>
      <c r="SDX63"/>
      <c r="SDY63"/>
      <c r="SDZ63"/>
      <c r="SEA63"/>
      <c r="SEB63"/>
      <c r="SEC63"/>
      <c r="SED63"/>
      <c r="SEE63"/>
      <c r="SEF63"/>
      <c r="SEG63"/>
      <c r="SEH63"/>
      <c r="SEI63"/>
      <c r="SEJ63"/>
      <c r="SEK63"/>
      <c r="SEL63"/>
      <c r="SEM63"/>
      <c r="SEN63"/>
      <c r="SEO63"/>
      <c r="SEP63"/>
      <c r="SEQ63"/>
      <c r="SER63"/>
      <c r="SES63"/>
      <c r="SET63"/>
      <c r="SEU63"/>
      <c r="SEV63"/>
      <c r="SEW63"/>
      <c r="SEX63"/>
      <c r="SEY63"/>
      <c r="SEZ63"/>
      <c r="SFA63"/>
      <c r="SFB63"/>
      <c r="SFC63"/>
      <c r="SFD63"/>
      <c r="SFE63"/>
      <c r="SFF63"/>
      <c r="SFG63"/>
      <c r="SFH63"/>
      <c r="SFI63"/>
      <c r="SFJ63"/>
      <c r="SFK63"/>
      <c r="SFL63"/>
      <c r="SFM63"/>
      <c r="SFN63"/>
      <c r="SFO63"/>
      <c r="SFP63"/>
      <c r="SFQ63"/>
      <c r="SFR63"/>
      <c r="SFS63"/>
      <c r="SFT63"/>
      <c r="SFU63"/>
      <c r="SFV63"/>
      <c r="SFW63"/>
      <c r="SFX63"/>
      <c r="SFY63"/>
      <c r="SFZ63"/>
      <c r="SGA63"/>
      <c r="SGB63"/>
      <c r="SGC63"/>
      <c r="SGD63"/>
      <c r="SGE63"/>
      <c r="SGF63"/>
      <c r="SGG63"/>
      <c r="SGH63"/>
      <c r="SGI63"/>
      <c r="SGJ63"/>
      <c r="SGK63"/>
      <c r="SGL63"/>
      <c r="SGM63"/>
      <c r="SGN63"/>
      <c r="SGO63"/>
      <c r="SGP63"/>
      <c r="SGQ63"/>
      <c r="SGR63"/>
      <c r="SGS63"/>
      <c r="SGT63"/>
      <c r="SGU63"/>
      <c r="SGV63"/>
      <c r="SGW63"/>
      <c r="SGX63"/>
      <c r="SGY63"/>
      <c r="SGZ63"/>
      <c r="SHA63"/>
      <c r="SHB63"/>
      <c r="SHC63"/>
      <c r="SHD63"/>
      <c r="SHE63"/>
      <c r="SHF63"/>
      <c r="SHG63"/>
      <c r="SHH63"/>
      <c r="SHI63"/>
      <c r="SHJ63"/>
      <c r="SHK63"/>
      <c r="SHL63"/>
      <c r="SHM63"/>
      <c r="SHN63"/>
      <c r="SHO63"/>
      <c r="SHP63"/>
      <c r="SHQ63"/>
      <c r="SHR63"/>
      <c r="SHS63"/>
      <c r="SHT63"/>
      <c r="SHU63"/>
      <c r="SHV63"/>
      <c r="SHW63"/>
      <c r="SHX63"/>
      <c r="SHY63"/>
      <c r="SHZ63"/>
      <c r="SIA63"/>
      <c r="SIB63"/>
      <c r="SIC63"/>
      <c r="SID63"/>
      <c r="SIE63"/>
      <c r="SIF63"/>
      <c r="SIG63"/>
      <c r="SIH63"/>
      <c r="SII63"/>
      <c r="SIJ63"/>
      <c r="SIK63"/>
      <c r="SIL63"/>
      <c r="SIM63"/>
      <c r="SIN63"/>
      <c r="SIO63"/>
      <c r="SIP63"/>
      <c r="SIQ63"/>
      <c r="SIR63"/>
      <c r="SIS63"/>
      <c r="SIT63"/>
      <c r="SIU63"/>
      <c r="SIV63"/>
      <c r="SIW63"/>
      <c r="SIX63"/>
      <c r="SIY63"/>
      <c r="SIZ63"/>
      <c r="SJA63"/>
      <c r="SJB63"/>
      <c r="SJC63"/>
      <c r="SJD63"/>
      <c r="SJE63"/>
      <c r="SJF63"/>
      <c r="SJG63"/>
      <c r="SJH63"/>
      <c r="SJI63"/>
      <c r="SJJ63"/>
      <c r="SJK63"/>
      <c r="SJL63"/>
      <c r="SJM63"/>
      <c r="SJN63"/>
      <c r="SJO63"/>
      <c r="SJP63"/>
      <c r="SJQ63"/>
      <c r="SJR63"/>
      <c r="SJS63"/>
      <c r="SJT63"/>
      <c r="SJU63"/>
      <c r="SJV63"/>
      <c r="SJW63"/>
      <c r="SJX63"/>
      <c r="SJY63"/>
      <c r="SJZ63"/>
      <c r="SKA63"/>
      <c r="SKB63"/>
      <c r="SKC63"/>
      <c r="SKD63"/>
      <c r="SKE63"/>
      <c r="SKF63"/>
      <c r="SKG63"/>
      <c r="SKH63"/>
      <c r="SKI63"/>
      <c r="SKJ63"/>
      <c r="SKK63"/>
      <c r="SKL63"/>
      <c r="SKM63"/>
      <c r="SKN63"/>
      <c r="SKO63"/>
      <c r="SKP63"/>
      <c r="SKQ63"/>
      <c r="SKR63"/>
      <c r="SKS63"/>
      <c r="SKT63"/>
      <c r="SKU63"/>
      <c r="SKV63"/>
      <c r="SKW63"/>
      <c r="SKX63"/>
      <c r="SKY63"/>
      <c r="SKZ63"/>
      <c r="SLA63"/>
      <c r="SLB63"/>
      <c r="SLC63"/>
      <c r="SLD63"/>
      <c r="SLE63"/>
      <c r="SLF63"/>
      <c r="SLG63"/>
      <c r="SLH63"/>
      <c r="SLI63"/>
      <c r="SLJ63"/>
      <c r="SLK63"/>
      <c r="SLL63"/>
      <c r="SLM63"/>
      <c r="SLN63"/>
      <c r="SLO63"/>
      <c r="SLP63"/>
      <c r="SLQ63"/>
      <c r="SLR63"/>
      <c r="SLS63"/>
      <c r="SLT63"/>
      <c r="SLU63"/>
      <c r="SLV63"/>
      <c r="SLW63"/>
      <c r="SLX63"/>
      <c r="SLY63"/>
      <c r="SLZ63"/>
      <c r="SMA63"/>
      <c r="SMB63"/>
      <c r="SMC63"/>
      <c r="SMD63"/>
      <c r="SME63"/>
      <c r="SMF63"/>
      <c r="SMG63"/>
      <c r="SMH63"/>
      <c r="SMI63"/>
      <c r="SMJ63"/>
      <c r="SMK63"/>
      <c r="SML63"/>
      <c r="SMM63"/>
      <c r="SMN63"/>
      <c r="SMO63"/>
      <c r="SMP63"/>
      <c r="SMQ63"/>
      <c r="SMR63"/>
      <c r="SMS63"/>
      <c r="SMT63"/>
      <c r="SMU63"/>
      <c r="SMV63"/>
      <c r="SMW63"/>
      <c r="SMX63"/>
      <c r="SMY63"/>
      <c r="SMZ63"/>
      <c r="SNA63"/>
      <c r="SNB63"/>
      <c r="SNC63"/>
      <c r="SND63"/>
      <c r="SNE63"/>
      <c r="SNF63"/>
      <c r="SNG63"/>
      <c r="SNH63"/>
      <c r="SNI63"/>
      <c r="SNJ63"/>
      <c r="SNK63"/>
      <c r="SNL63"/>
      <c r="SNM63"/>
      <c r="SNN63"/>
      <c r="SNO63"/>
      <c r="SNP63"/>
      <c r="SNQ63"/>
      <c r="SNR63"/>
      <c r="SNS63"/>
      <c r="SNT63"/>
      <c r="SNU63"/>
      <c r="SNV63"/>
      <c r="SNW63"/>
      <c r="SNX63"/>
      <c r="SNY63"/>
      <c r="SNZ63"/>
      <c r="SOA63"/>
      <c r="SOB63"/>
      <c r="SOC63"/>
      <c r="SOD63"/>
      <c r="SOE63"/>
      <c r="SOF63"/>
      <c r="SOG63"/>
      <c r="SOH63"/>
      <c r="SOI63"/>
      <c r="SOJ63"/>
      <c r="SOK63"/>
      <c r="SOL63"/>
      <c r="SOM63"/>
      <c r="SON63"/>
      <c r="SOO63"/>
      <c r="SOP63"/>
      <c r="SOQ63"/>
      <c r="SOR63"/>
      <c r="SOS63"/>
      <c r="SOT63"/>
      <c r="SOU63"/>
      <c r="SOV63"/>
      <c r="SOW63"/>
      <c r="SOX63"/>
      <c r="SOY63"/>
      <c r="SOZ63"/>
      <c r="SPA63"/>
      <c r="SPB63"/>
      <c r="SPC63"/>
      <c r="SPD63"/>
      <c r="SPE63"/>
      <c r="SPF63"/>
      <c r="SPG63"/>
      <c r="SPH63"/>
      <c r="SPI63"/>
      <c r="SPJ63"/>
      <c r="SPK63"/>
      <c r="SPL63"/>
      <c r="SPM63"/>
      <c r="SPN63"/>
      <c r="SPO63"/>
      <c r="SPP63"/>
      <c r="SPQ63"/>
      <c r="SPR63"/>
      <c r="SPS63"/>
      <c r="SPT63"/>
      <c r="SPU63"/>
      <c r="SPV63"/>
      <c r="SPW63"/>
      <c r="SPX63"/>
      <c r="SPY63"/>
      <c r="SPZ63"/>
      <c r="SQA63"/>
      <c r="SQB63"/>
      <c r="SQC63"/>
      <c r="SQD63"/>
      <c r="SQE63"/>
      <c r="SQF63"/>
      <c r="SQG63"/>
      <c r="SQH63"/>
      <c r="SQI63"/>
      <c r="SQJ63"/>
      <c r="SQK63"/>
      <c r="SQL63"/>
      <c r="SQM63"/>
      <c r="SQN63"/>
      <c r="SQO63"/>
      <c r="SQP63"/>
      <c r="SQQ63"/>
      <c r="SQR63"/>
      <c r="SQS63"/>
      <c r="SQT63"/>
      <c r="SQU63"/>
      <c r="SQV63"/>
      <c r="SQW63"/>
      <c r="SQX63"/>
      <c r="SQY63"/>
      <c r="SQZ63"/>
      <c r="SRA63"/>
      <c r="SRB63"/>
      <c r="SRC63"/>
      <c r="SRD63"/>
      <c r="SRE63"/>
      <c r="SRF63"/>
      <c r="SRG63"/>
      <c r="SRH63"/>
      <c r="SRI63"/>
      <c r="SRJ63"/>
      <c r="SRK63"/>
      <c r="SRL63"/>
      <c r="SRM63"/>
      <c r="SRN63"/>
      <c r="SRO63"/>
      <c r="SRP63"/>
      <c r="SRQ63"/>
      <c r="SRR63"/>
      <c r="SRS63"/>
      <c r="SRT63"/>
      <c r="SRU63"/>
      <c r="SRV63"/>
      <c r="SRW63"/>
      <c r="SRX63"/>
      <c r="SRY63"/>
      <c r="SRZ63"/>
      <c r="SSA63"/>
      <c r="SSB63"/>
      <c r="SSC63"/>
      <c r="SSD63"/>
      <c r="SSE63"/>
      <c r="SSF63"/>
      <c r="SSG63"/>
      <c r="SSH63"/>
      <c r="SSI63"/>
      <c r="SSJ63"/>
      <c r="SSK63"/>
      <c r="SSL63"/>
      <c r="SSM63"/>
      <c r="SSN63"/>
      <c r="SSO63"/>
      <c r="SSP63"/>
      <c r="SSQ63"/>
      <c r="SSR63"/>
      <c r="SSS63"/>
      <c r="SST63"/>
      <c r="SSU63"/>
      <c r="SSV63"/>
      <c r="SSW63"/>
      <c r="SSX63"/>
      <c r="SSY63"/>
      <c r="SSZ63"/>
      <c r="STA63"/>
      <c r="STB63"/>
      <c r="STC63"/>
      <c r="STD63"/>
      <c r="STE63"/>
      <c r="STF63"/>
      <c r="STG63"/>
      <c r="STH63"/>
      <c r="STI63"/>
      <c r="STJ63"/>
      <c r="STK63"/>
      <c r="STL63"/>
      <c r="STM63"/>
      <c r="STN63"/>
      <c r="STO63"/>
      <c r="STP63"/>
      <c r="STQ63"/>
      <c r="STR63"/>
      <c r="STS63"/>
      <c r="STT63"/>
      <c r="STU63"/>
      <c r="STV63"/>
      <c r="STW63"/>
      <c r="STX63"/>
      <c r="STY63"/>
      <c r="STZ63"/>
      <c r="SUA63"/>
      <c r="SUB63"/>
      <c r="SUC63"/>
      <c r="SUD63"/>
      <c r="SUE63"/>
      <c r="SUF63"/>
      <c r="SUG63"/>
      <c r="SUH63"/>
      <c r="SUI63"/>
      <c r="SUJ63"/>
      <c r="SUK63"/>
      <c r="SUL63"/>
      <c r="SUM63"/>
      <c r="SUN63"/>
      <c r="SUO63"/>
      <c r="SUP63"/>
      <c r="SUQ63"/>
      <c r="SUR63"/>
      <c r="SUS63"/>
      <c r="SUT63"/>
      <c r="SUU63"/>
      <c r="SUV63"/>
      <c r="SUW63"/>
      <c r="SUX63"/>
      <c r="SUY63"/>
      <c r="SUZ63"/>
      <c r="SVA63"/>
      <c r="SVB63"/>
      <c r="SVC63"/>
      <c r="SVD63"/>
      <c r="SVE63"/>
      <c r="SVF63"/>
      <c r="SVG63"/>
      <c r="SVH63"/>
      <c r="SVI63"/>
      <c r="SVJ63"/>
      <c r="SVK63"/>
      <c r="SVL63"/>
      <c r="SVM63"/>
      <c r="SVN63"/>
      <c r="SVO63"/>
      <c r="SVP63"/>
      <c r="SVQ63"/>
      <c r="SVR63"/>
      <c r="SVS63"/>
      <c r="SVT63"/>
      <c r="SVU63"/>
      <c r="SVV63"/>
      <c r="SVW63"/>
      <c r="SVX63"/>
      <c r="SVY63"/>
      <c r="SVZ63"/>
      <c r="SWA63"/>
      <c r="SWB63"/>
      <c r="SWC63"/>
      <c r="SWD63"/>
      <c r="SWE63"/>
      <c r="SWF63"/>
      <c r="SWG63"/>
      <c r="SWH63"/>
      <c r="SWI63"/>
      <c r="SWJ63"/>
      <c r="SWK63"/>
      <c r="SWL63"/>
      <c r="SWM63"/>
      <c r="SWN63"/>
      <c r="SWO63"/>
      <c r="SWP63"/>
      <c r="SWQ63"/>
      <c r="SWR63"/>
      <c r="SWS63"/>
      <c r="SWT63"/>
      <c r="SWU63"/>
      <c r="SWV63"/>
      <c r="SWW63"/>
      <c r="SWX63"/>
      <c r="SWY63"/>
      <c r="SWZ63"/>
      <c r="SXA63"/>
      <c r="SXB63"/>
      <c r="SXC63"/>
      <c r="SXD63"/>
      <c r="SXE63"/>
      <c r="SXF63"/>
      <c r="SXG63"/>
      <c r="SXH63"/>
      <c r="SXI63"/>
      <c r="SXJ63"/>
      <c r="SXK63"/>
      <c r="SXL63"/>
      <c r="SXM63"/>
      <c r="SXN63"/>
      <c r="SXO63"/>
      <c r="SXP63"/>
      <c r="SXQ63"/>
      <c r="SXR63"/>
      <c r="SXS63"/>
      <c r="SXT63"/>
      <c r="SXU63"/>
      <c r="SXV63"/>
      <c r="SXW63"/>
      <c r="SXX63"/>
      <c r="SXY63"/>
      <c r="SXZ63"/>
      <c r="SYA63"/>
      <c r="SYB63"/>
      <c r="SYC63"/>
      <c r="SYD63"/>
      <c r="SYE63"/>
      <c r="SYF63"/>
      <c r="SYG63"/>
      <c r="SYH63"/>
      <c r="SYI63"/>
      <c r="SYJ63"/>
      <c r="SYK63"/>
      <c r="SYL63"/>
      <c r="SYM63"/>
      <c r="SYN63"/>
      <c r="SYO63"/>
      <c r="SYP63"/>
      <c r="SYQ63"/>
      <c r="SYR63"/>
      <c r="SYS63"/>
      <c r="SYT63"/>
      <c r="SYU63"/>
      <c r="SYV63"/>
      <c r="SYW63"/>
      <c r="SYX63"/>
      <c r="SYY63"/>
      <c r="SYZ63"/>
      <c r="SZA63"/>
      <c r="SZB63"/>
      <c r="SZC63"/>
      <c r="SZD63"/>
      <c r="SZE63"/>
      <c r="SZF63"/>
      <c r="SZG63"/>
      <c r="SZH63"/>
      <c r="SZI63"/>
      <c r="SZJ63"/>
      <c r="SZK63"/>
      <c r="SZL63"/>
      <c r="SZM63"/>
      <c r="SZN63"/>
      <c r="SZO63"/>
      <c r="SZP63"/>
      <c r="SZQ63"/>
      <c r="SZR63"/>
      <c r="SZS63"/>
      <c r="SZT63"/>
      <c r="SZU63"/>
      <c r="SZV63"/>
      <c r="SZW63"/>
      <c r="SZX63"/>
      <c r="SZY63"/>
      <c r="SZZ63"/>
      <c r="TAA63"/>
      <c r="TAB63"/>
      <c r="TAC63"/>
      <c r="TAD63"/>
      <c r="TAE63"/>
      <c r="TAF63"/>
      <c r="TAG63"/>
      <c r="TAH63"/>
      <c r="TAI63"/>
      <c r="TAJ63"/>
      <c r="TAK63"/>
      <c r="TAL63"/>
      <c r="TAM63"/>
      <c r="TAN63"/>
      <c r="TAO63"/>
      <c r="TAP63"/>
      <c r="TAQ63"/>
      <c r="TAR63"/>
      <c r="TAS63"/>
      <c r="TAT63"/>
      <c r="TAU63"/>
      <c r="TAV63"/>
      <c r="TAW63"/>
      <c r="TAX63"/>
      <c r="TAY63"/>
      <c r="TAZ63"/>
      <c r="TBA63"/>
      <c r="TBB63"/>
      <c r="TBC63"/>
      <c r="TBD63"/>
      <c r="TBE63"/>
      <c r="TBF63"/>
      <c r="TBG63"/>
      <c r="TBH63"/>
      <c r="TBI63"/>
      <c r="TBJ63"/>
      <c r="TBK63"/>
      <c r="TBL63"/>
      <c r="TBM63"/>
      <c r="TBN63"/>
      <c r="TBO63"/>
      <c r="TBP63"/>
      <c r="TBQ63"/>
      <c r="TBR63"/>
      <c r="TBS63"/>
      <c r="TBT63"/>
      <c r="TBU63"/>
      <c r="TBV63"/>
      <c r="TBW63"/>
      <c r="TBX63"/>
      <c r="TBY63"/>
      <c r="TBZ63"/>
      <c r="TCA63"/>
      <c r="TCB63"/>
      <c r="TCC63"/>
      <c r="TCD63"/>
      <c r="TCE63"/>
      <c r="TCF63"/>
      <c r="TCG63"/>
      <c r="TCH63"/>
      <c r="TCI63"/>
      <c r="TCJ63"/>
      <c r="TCK63"/>
      <c r="TCL63"/>
      <c r="TCM63"/>
      <c r="TCN63"/>
      <c r="TCO63"/>
      <c r="TCP63"/>
      <c r="TCQ63"/>
      <c r="TCR63"/>
      <c r="TCS63"/>
      <c r="TCT63"/>
      <c r="TCU63"/>
      <c r="TCV63"/>
      <c r="TCW63"/>
      <c r="TCX63"/>
      <c r="TCY63"/>
      <c r="TCZ63"/>
      <c r="TDA63"/>
      <c r="TDB63"/>
      <c r="TDC63"/>
      <c r="TDD63"/>
      <c r="TDE63"/>
      <c r="TDF63"/>
      <c r="TDG63"/>
      <c r="TDH63"/>
      <c r="TDI63"/>
      <c r="TDJ63"/>
      <c r="TDK63"/>
      <c r="TDL63"/>
      <c r="TDM63"/>
      <c r="TDN63"/>
      <c r="TDO63"/>
      <c r="TDP63"/>
      <c r="TDQ63"/>
      <c r="TDR63"/>
      <c r="TDS63"/>
      <c r="TDT63"/>
      <c r="TDU63"/>
      <c r="TDV63"/>
      <c r="TDW63"/>
      <c r="TDX63"/>
      <c r="TDY63"/>
      <c r="TDZ63"/>
      <c r="TEA63"/>
      <c r="TEB63"/>
      <c r="TEC63"/>
      <c r="TED63"/>
      <c r="TEE63"/>
      <c r="TEF63"/>
      <c r="TEG63"/>
      <c r="TEH63"/>
      <c r="TEI63"/>
      <c r="TEJ63"/>
      <c r="TEK63"/>
      <c r="TEL63"/>
      <c r="TEM63"/>
      <c r="TEN63"/>
      <c r="TEO63"/>
      <c r="TEP63"/>
      <c r="TEQ63"/>
      <c r="TER63"/>
      <c r="TES63"/>
      <c r="TET63"/>
      <c r="TEU63"/>
      <c r="TEV63"/>
      <c r="TEW63"/>
      <c r="TEX63"/>
      <c r="TEY63"/>
      <c r="TEZ63"/>
      <c r="TFA63"/>
      <c r="TFB63"/>
      <c r="TFC63"/>
      <c r="TFD63"/>
      <c r="TFE63"/>
      <c r="TFF63"/>
      <c r="TFG63"/>
      <c r="TFH63"/>
      <c r="TFI63"/>
      <c r="TFJ63"/>
      <c r="TFK63"/>
      <c r="TFL63"/>
      <c r="TFM63"/>
      <c r="TFN63"/>
      <c r="TFO63"/>
      <c r="TFP63"/>
      <c r="TFQ63"/>
      <c r="TFR63"/>
      <c r="TFS63"/>
      <c r="TFT63"/>
      <c r="TFU63"/>
      <c r="TFV63"/>
      <c r="TFW63"/>
      <c r="TFX63"/>
      <c r="TFY63"/>
      <c r="TFZ63"/>
      <c r="TGA63"/>
      <c r="TGB63"/>
      <c r="TGC63"/>
      <c r="TGD63"/>
      <c r="TGE63"/>
      <c r="TGF63"/>
      <c r="TGG63"/>
      <c r="TGH63"/>
      <c r="TGI63"/>
      <c r="TGJ63"/>
      <c r="TGK63"/>
      <c r="TGL63"/>
      <c r="TGM63"/>
      <c r="TGN63"/>
      <c r="TGO63"/>
      <c r="TGP63"/>
      <c r="TGQ63"/>
      <c r="TGR63"/>
      <c r="TGS63"/>
      <c r="TGT63"/>
      <c r="TGU63"/>
      <c r="TGV63"/>
      <c r="TGW63"/>
      <c r="TGX63"/>
      <c r="TGY63"/>
      <c r="TGZ63"/>
      <c r="THA63"/>
      <c r="THB63"/>
      <c r="THC63"/>
      <c r="THD63"/>
      <c r="THE63"/>
      <c r="THF63"/>
      <c r="THG63"/>
      <c r="THH63"/>
      <c r="THI63"/>
      <c r="THJ63"/>
      <c r="THK63"/>
      <c r="THL63"/>
      <c r="THM63"/>
      <c r="THN63"/>
      <c r="THO63"/>
      <c r="THP63"/>
      <c r="THQ63"/>
      <c r="THR63"/>
      <c r="THS63"/>
      <c r="THT63"/>
      <c r="THU63"/>
      <c r="THV63"/>
      <c r="THW63"/>
      <c r="THX63"/>
      <c r="THY63"/>
      <c r="THZ63"/>
      <c r="TIA63"/>
      <c r="TIB63"/>
      <c r="TIC63"/>
      <c r="TID63"/>
      <c r="TIE63"/>
      <c r="TIF63"/>
      <c r="TIG63"/>
      <c r="TIH63"/>
      <c r="TII63"/>
      <c r="TIJ63"/>
      <c r="TIK63"/>
      <c r="TIL63"/>
      <c r="TIM63"/>
      <c r="TIN63"/>
      <c r="TIO63"/>
      <c r="TIP63"/>
      <c r="TIQ63"/>
      <c r="TIR63"/>
      <c r="TIS63"/>
      <c r="TIT63"/>
      <c r="TIU63"/>
      <c r="TIV63"/>
      <c r="TIW63"/>
      <c r="TIX63"/>
      <c r="TIY63"/>
      <c r="TIZ63"/>
      <c r="TJA63"/>
      <c r="TJB63"/>
      <c r="TJC63"/>
      <c r="TJD63"/>
      <c r="TJE63"/>
      <c r="TJF63"/>
      <c r="TJG63"/>
      <c r="TJH63"/>
      <c r="TJI63"/>
      <c r="TJJ63"/>
      <c r="TJK63"/>
      <c r="TJL63"/>
      <c r="TJM63"/>
      <c r="TJN63"/>
      <c r="TJO63"/>
      <c r="TJP63"/>
      <c r="TJQ63"/>
      <c r="TJR63"/>
      <c r="TJS63"/>
      <c r="TJT63"/>
      <c r="TJU63"/>
      <c r="TJV63"/>
      <c r="TJW63"/>
      <c r="TJX63"/>
      <c r="TJY63"/>
      <c r="TJZ63"/>
      <c r="TKA63"/>
      <c r="TKB63"/>
      <c r="TKC63"/>
      <c r="TKD63"/>
      <c r="TKE63"/>
      <c r="TKF63"/>
      <c r="TKG63"/>
      <c r="TKH63"/>
      <c r="TKI63"/>
      <c r="TKJ63"/>
      <c r="TKK63"/>
      <c r="TKL63"/>
      <c r="TKM63"/>
      <c r="TKN63"/>
      <c r="TKO63"/>
      <c r="TKP63"/>
      <c r="TKQ63"/>
      <c r="TKR63"/>
      <c r="TKS63"/>
      <c r="TKT63"/>
      <c r="TKU63"/>
      <c r="TKV63"/>
      <c r="TKW63"/>
      <c r="TKX63"/>
      <c r="TKY63"/>
      <c r="TKZ63"/>
      <c r="TLA63"/>
      <c r="TLB63"/>
      <c r="TLC63"/>
      <c r="TLD63"/>
      <c r="TLE63"/>
      <c r="TLF63"/>
      <c r="TLG63"/>
      <c r="TLH63"/>
      <c r="TLI63"/>
      <c r="TLJ63"/>
      <c r="TLK63"/>
      <c r="TLL63"/>
      <c r="TLM63"/>
      <c r="TLN63"/>
      <c r="TLO63"/>
      <c r="TLP63"/>
      <c r="TLQ63"/>
      <c r="TLR63"/>
      <c r="TLS63"/>
      <c r="TLT63"/>
      <c r="TLU63"/>
      <c r="TLV63"/>
      <c r="TLW63"/>
      <c r="TLX63"/>
      <c r="TLY63"/>
      <c r="TLZ63"/>
      <c r="TMA63"/>
      <c r="TMB63"/>
      <c r="TMC63"/>
      <c r="TMD63"/>
      <c r="TME63"/>
      <c r="TMF63"/>
      <c r="TMG63"/>
      <c r="TMH63"/>
      <c r="TMI63"/>
      <c r="TMJ63"/>
      <c r="TMK63"/>
      <c r="TML63"/>
      <c r="TMM63"/>
      <c r="TMN63"/>
      <c r="TMO63"/>
      <c r="TMP63"/>
      <c r="TMQ63"/>
      <c r="TMR63"/>
      <c r="TMS63"/>
      <c r="TMT63"/>
      <c r="TMU63"/>
      <c r="TMV63"/>
      <c r="TMW63"/>
      <c r="TMX63"/>
      <c r="TMY63"/>
      <c r="TMZ63"/>
      <c r="TNA63"/>
      <c r="TNB63"/>
      <c r="TNC63"/>
      <c r="TND63"/>
      <c r="TNE63"/>
      <c r="TNF63"/>
      <c r="TNG63"/>
      <c r="TNH63"/>
      <c r="TNI63"/>
      <c r="TNJ63"/>
      <c r="TNK63"/>
      <c r="TNL63"/>
      <c r="TNM63"/>
      <c r="TNN63"/>
      <c r="TNO63"/>
      <c r="TNP63"/>
      <c r="TNQ63"/>
      <c r="TNR63"/>
      <c r="TNS63"/>
      <c r="TNT63"/>
      <c r="TNU63"/>
      <c r="TNV63"/>
      <c r="TNW63"/>
      <c r="TNX63"/>
      <c r="TNY63"/>
      <c r="TNZ63"/>
      <c r="TOA63"/>
      <c r="TOB63"/>
      <c r="TOC63"/>
      <c r="TOD63"/>
      <c r="TOE63"/>
      <c r="TOF63"/>
      <c r="TOG63"/>
      <c r="TOH63"/>
      <c r="TOI63"/>
      <c r="TOJ63"/>
      <c r="TOK63"/>
      <c r="TOL63"/>
      <c r="TOM63"/>
      <c r="TON63"/>
      <c r="TOO63"/>
      <c r="TOP63"/>
      <c r="TOQ63"/>
      <c r="TOR63"/>
      <c r="TOS63"/>
      <c r="TOT63"/>
      <c r="TOU63"/>
      <c r="TOV63"/>
      <c r="TOW63"/>
      <c r="TOX63"/>
      <c r="TOY63"/>
      <c r="TOZ63"/>
      <c r="TPA63"/>
      <c r="TPB63"/>
      <c r="TPC63"/>
      <c r="TPD63"/>
      <c r="TPE63"/>
      <c r="TPF63"/>
      <c r="TPG63"/>
      <c r="TPH63"/>
      <c r="TPI63"/>
      <c r="TPJ63"/>
      <c r="TPK63"/>
      <c r="TPL63"/>
      <c r="TPM63"/>
      <c r="TPN63"/>
      <c r="TPO63"/>
      <c r="TPP63"/>
      <c r="TPQ63"/>
      <c r="TPR63"/>
      <c r="TPS63"/>
      <c r="TPT63"/>
      <c r="TPU63"/>
      <c r="TPV63"/>
      <c r="TPW63"/>
      <c r="TPX63"/>
      <c r="TPY63"/>
      <c r="TPZ63"/>
      <c r="TQA63"/>
      <c r="TQB63"/>
      <c r="TQC63"/>
      <c r="TQD63"/>
      <c r="TQE63"/>
      <c r="TQF63"/>
      <c r="TQG63"/>
      <c r="TQH63"/>
      <c r="TQI63"/>
      <c r="TQJ63"/>
      <c r="TQK63"/>
      <c r="TQL63"/>
      <c r="TQM63"/>
      <c r="TQN63"/>
      <c r="TQO63"/>
      <c r="TQP63"/>
      <c r="TQQ63"/>
      <c r="TQR63"/>
      <c r="TQS63"/>
      <c r="TQT63"/>
      <c r="TQU63"/>
      <c r="TQV63"/>
      <c r="TQW63"/>
      <c r="TQX63"/>
      <c r="TQY63"/>
      <c r="TQZ63"/>
      <c r="TRA63"/>
      <c r="TRB63"/>
      <c r="TRC63"/>
      <c r="TRD63"/>
      <c r="TRE63"/>
      <c r="TRF63"/>
      <c r="TRG63"/>
      <c r="TRH63"/>
      <c r="TRI63"/>
      <c r="TRJ63"/>
      <c r="TRK63"/>
      <c r="TRL63"/>
      <c r="TRM63"/>
      <c r="TRN63"/>
      <c r="TRO63"/>
      <c r="TRP63"/>
      <c r="TRQ63"/>
      <c r="TRR63"/>
      <c r="TRS63"/>
      <c r="TRT63"/>
      <c r="TRU63"/>
      <c r="TRV63"/>
      <c r="TRW63"/>
      <c r="TRX63"/>
      <c r="TRY63"/>
      <c r="TRZ63"/>
      <c r="TSA63"/>
      <c r="TSB63"/>
      <c r="TSC63"/>
      <c r="TSD63"/>
      <c r="TSE63"/>
      <c r="TSF63"/>
      <c r="TSG63"/>
      <c r="TSH63"/>
      <c r="TSI63"/>
      <c r="TSJ63"/>
      <c r="TSK63"/>
      <c r="TSL63"/>
      <c r="TSM63"/>
      <c r="TSN63"/>
      <c r="TSO63"/>
      <c r="TSP63"/>
      <c r="TSQ63"/>
      <c r="TSR63"/>
      <c r="TSS63"/>
      <c r="TST63"/>
      <c r="TSU63"/>
      <c r="TSV63"/>
      <c r="TSW63"/>
      <c r="TSX63"/>
      <c r="TSY63"/>
      <c r="TSZ63"/>
      <c r="TTA63"/>
      <c r="TTB63"/>
      <c r="TTC63"/>
      <c r="TTD63"/>
      <c r="TTE63"/>
      <c r="TTF63"/>
      <c r="TTG63"/>
      <c r="TTH63"/>
      <c r="TTI63"/>
      <c r="TTJ63"/>
      <c r="TTK63"/>
      <c r="TTL63"/>
      <c r="TTM63"/>
      <c r="TTN63"/>
      <c r="TTO63"/>
      <c r="TTP63"/>
      <c r="TTQ63"/>
      <c r="TTR63"/>
      <c r="TTS63"/>
      <c r="TTT63"/>
      <c r="TTU63"/>
      <c r="TTV63"/>
      <c r="TTW63"/>
      <c r="TTX63"/>
      <c r="TTY63"/>
      <c r="TTZ63"/>
      <c r="TUA63"/>
      <c r="TUB63"/>
      <c r="TUC63"/>
      <c r="TUD63"/>
      <c r="TUE63"/>
      <c r="TUF63"/>
      <c r="TUG63"/>
      <c r="TUH63"/>
      <c r="TUI63"/>
      <c r="TUJ63"/>
      <c r="TUK63"/>
      <c r="TUL63"/>
      <c r="TUM63"/>
      <c r="TUN63"/>
      <c r="TUO63"/>
      <c r="TUP63"/>
      <c r="TUQ63"/>
      <c r="TUR63"/>
      <c r="TUS63"/>
      <c r="TUT63"/>
      <c r="TUU63"/>
      <c r="TUV63"/>
      <c r="TUW63"/>
      <c r="TUX63"/>
      <c r="TUY63"/>
      <c r="TUZ63"/>
      <c r="TVA63"/>
      <c r="TVB63"/>
      <c r="TVC63"/>
      <c r="TVD63"/>
      <c r="TVE63"/>
      <c r="TVF63"/>
      <c r="TVG63"/>
      <c r="TVH63"/>
      <c r="TVI63"/>
      <c r="TVJ63"/>
      <c r="TVK63"/>
      <c r="TVL63"/>
      <c r="TVM63"/>
      <c r="TVN63"/>
      <c r="TVO63"/>
      <c r="TVP63"/>
      <c r="TVQ63"/>
      <c r="TVR63"/>
      <c r="TVS63"/>
      <c r="TVT63"/>
      <c r="TVU63"/>
      <c r="TVV63"/>
      <c r="TVW63"/>
      <c r="TVX63"/>
      <c r="TVY63"/>
      <c r="TVZ63"/>
      <c r="TWA63"/>
      <c r="TWB63"/>
      <c r="TWC63"/>
      <c r="TWD63"/>
      <c r="TWE63"/>
      <c r="TWF63"/>
      <c r="TWG63"/>
      <c r="TWH63"/>
      <c r="TWI63"/>
      <c r="TWJ63"/>
      <c r="TWK63"/>
      <c r="TWL63"/>
      <c r="TWM63"/>
      <c r="TWN63"/>
      <c r="TWO63"/>
      <c r="TWP63"/>
      <c r="TWQ63"/>
      <c r="TWR63"/>
      <c r="TWS63"/>
      <c r="TWT63"/>
      <c r="TWU63"/>
      <c r="TWV63"/>
      <c r="TWW63"/>
      <c r="TWX63"/>
      <c r="TWY63"/>
      <c r="TWZ63"/>
      <c r="TXA63"/>
      <c r="TXB63"/>
      <c r="TXC63"/>
      <c r="TXD63"/>
      <c r="TXE63"/>
      <c r="TXF63"/>
      <c r="TXG63"/>
      <c r="TXH63"/>
      <c r="TXI63"/>
      <c r="TXJ63"/>
      <c r="TXK63"/>
      <c r="TXL63"/>
      <c r="TXM63"/>
      <c r="TXN63"/>
      <c r="TXO63"/>
      <c r="TXP63"/>
      <c r="TXQ63"/>
      <c r="TXR63"/>
      <c r="TXS63"/>
      <c r="TXT63"/>
      <c r="TXU63"/>
      <c r="TXV63"/>
      <c r="TXW63"/>
      <c r="TXX63"/>
      <c r="TXY63"/>
      <c r="TXZ63"/>
      <c r="TYA63"/>
      <c r="TYB63"/>
      <c r="TYC63"/>
      <c r="TYD63"/>
      <c r="TYE63"/>
      <c r="TYF63"/>
      <c r="TYG63"/>
      <c r="TYH63"/>
      <c r="TYI63"/>
      <c r="TYJ63"/>
      <c r="TYK63"/>
      <c r="TYL63"/>
      <c r="TYM63"/>
      <c r="TYN63"/>
      <c r="TYO63"/>
      <c r="TYP63"/>
      <c r="TYQ63"/>
      <c r="TYR63"/>
      <c r="TYS63"/>
      <c r="TYT63"/>
      <c r="TYU63"/>
      <c r="TYV63"/>
      <c r="TYW63"/>
      <c r="TYX63"/>
      <c r="TYY63"/>
      <c r="TYZ63"/>
      <c r="TZA63"/>
      <c r="TZB63"/>
      <c r="TZC63"/>
      <c r="TZD63"/>
      <c r="TZE63"/>
      <c r="TZF63"/>
      <c r="TZG63"/>
      <c r="TZH63"/>
      <c r="TZI63"/>
      <c r="TZJ63"/>
      <c r="TZK63"/>
      <c r="TZL63"/>
      <c r="TZM63"/>
      <c r="TZN63"/>
      <c r="TZO63"/>
      <c r="TZP63"/>
      <c r="TZQ63"/>
      <c r="TZR63"/>
      <c r="TZS63"/>
      <c r="TZT63"/>
      <c r="TZU63"/>
      <c r="TZV63"/>
      <c r="TZW63"/>
      <c r="TZX63"/>
      <c r="TZY63"/>
      <c r="TZZ63"/>
      <c r="UAA63"/>
      <c r="UAB63"/>
      <c r="UAC63"/>
      <c r="UAD63"/>
      <c r="UAE63"/>
      <c r="UAF63"/>
      <c r="UAG63"/>
      <c r="UAH63"/>
      <c r="UAI63"/>
      <c r="UAJ63"/>
      <c r="UAK63"/>
      <c r="UAL63"/>
      <c r="UAM63"/>
      <c r="UAN63"/>
      <c r="UAO63"/>
      <c r="UAP63"/>
      <c r="UAQ63"/>
      <c r="UAR63"/>
      <c r="UAS63"/>
      <c r="UAT63"/>
      <c r="UAU63"/>
      <c r="UAV63"/>
      <c r="UAW63"/>
      <c r="UAX63"/>
      <c r="UAY63"/>
      <c r="UAZ63"/>
      <c r="UBA63"/>
      <c r="UBB63"/>
      <c r="UBC63"/>
      <c r="UBD63"/>
      <c r="UBE63"/>
      <c r="UBF63"/>
      <c r="UBG63"/>
      <c r="UBH63"/>
      <c r="UBI63"/>
      <c r="UBJ63"/>
      <c r="UBK63"/>
      <c r="UBL63"/>
      <c r="UBM63"/>
      <c r="UBN63"/>
      <c r="UBO63"/>
      <c r="UBP63"/>
      <c r="UBQ63"/>
      <c r="UBR63"/>
      <c r="UBS63"/>
      <c r="UBT63"/>
      <c r="UBU63"/>
      <c r="UBV63"/>
      <c r="UBW63"/>
      <c r="UBX63"/>
      <c r="UBY63"/>
      <c r="UBZ63"/>
      <c r="UCA63"/>
      <c r="UCB63"/>
      <c r="UCC63"/>
      <c r="UCD63"/>
      <c r="UCE63"/>
      <c r="UCF63"/>
      <c r="UCG63"/>
      <c r="UCH63"/>
      <c r="UCI63"/>
      <c r="UCJ63"/>
      <c r="UCK63"/>
      <c r="UCL63"/>
      <c r="UCM63"/>
      <c r="UCN63"/>
      <c r="UCO63"/>
      <c r="UCP63"/>
      <c r="UCQ63"/>
      <c r="UCR63"/>
      <c r="UCS63"/>
      <c r="UCT63"/>
      <c r="UCU63"/>
      <c r="UCV63"/>
      <c r="UCW63"/>
      <c r="UCX63"/>
      <c r="UCY63"/>
      <c r="UCZ63"/>
      <c r="UDA63"/>
      <c r="UDB63"/>
      <c r="UDC63"/>
      <c r="UDD63"/>
      <c r="UDE63"/>
      <c r="UDF63"/>
      <c r="UDG63"/>
      <c r="UDH63"/>
      <c r="UDI63"/>
      <c r="UDJ63"/>
      <c r="UDK63"/>
      <c r="UDL63"/>
      <c r="UDM63"/>
      <c r="UDN63"/>
      <c r="UDO63"/>
      <c r="UDP63"/>
      <c r="UDQ63"/>
      <c r="UDR63"/>
      <c r="UDS63"/>
      <c r="UDT63"/>
      <c r="UDU63"/>
      <c r="UDV63"/>
      <c r="UDW63"/>
      <c r="UDX63"/>
      <c r="UDY63"/>
      <c r="UDZ63"/>
      <c r="UEA63"/>
      <c r="UEB63"/>
      <c r="UEC63"/>
      <c r="UED63"/>
      <c r="UEE63"/>
      <c r="UEF63"/>
      <c r="UEG63"/>
      <c r="UEH63"/>
      <c r="UEI63"/>
      <c r="UEJ63"/>
      <c r="UEK63"/>
      <c r="UEL63"/>
      <c r="UEM63"/>
      <c r="UEN63"/>
      <c r="UEO63"/>
      <c r="UEP63"/>
      <c r="UEQ63"/>
      <c r="UER63"/>
      <c r="UES63"/>
      <c r="UET63"/>
      <c r="UEU63"/>
      <c r="UEV63"/>
      <c r="UEW63"/>
      <c r="UEX63"/>
      <c r="UEY63"/>
      <c r="UEZ63"/>
      <c r="UFA63"/>
      <c r="UFB63"/>
      <c r="UFC63"/>
      <c r="UFD63"/>
      <c r="UFE63"/>
      <c r="UFF63"/>
      <c r="UFG63"/>
      <c r="UFH63"/>
      <c r="UFI63"/>
      <c r="UFJ63"/>
      <c r="UFK63"/>
      <c r="UFL63"/>
      <c r="UFM63"/>
      <c r="UFN63"/>
      <c r="UFO63"/>
      <c r="UFP63"/>
      <c r="UFQ63"/>
      <c r="UFR63"/>
      <c r="UFS63"/>
      <c r="UFT63"/>
      <c r="UFU63"/>
      <c r="UFV63"/>
      <c r="UFW63"/>
      <c r="UFX63"/>
      <c r="UFY63"/>
      <c r="UFZ63"/>
      <c r="UGA63"/>
      <c r="UGB63"/>
      <c r="UGC63"/>
      <c r="UGD63"/>
      <c r="UGE63"/>
      <c r="UGF63"/>
      <c r="UGG63"/>
      <c r="UGH63"/>
      <c r="UGI63"/>
      <c r="UGJ63"/>
      <c r="UGK63"/>
      <c r="UGL63"/>
      <c r="UGM63"/>
      <c r="UGN63"/>
      <c r="UGO63"/>
      <c r="UGP63"/>
      <c r="UGQ63"/>
      <c r="UGR63"/>
      <c r="UGS63"/>
      <c r="UGT63"/>
      <c r="UGU63"/>
      <c r="UGV63"/>
      <c r="UGW63"/>
      <c r="UGX63"/>
      <c r="UGY63"/>
      <c r="UGZ63"/>
      <c r="UHA63"/>
      <c r="UHB63"/>
      <c r="UHC63"/>
      <c r="UHD63"/>
      <c r="UHE63"/>
      <c r="UHF63"/>
      <c r="UHG63"/>
      <c r="UHH63"/>
      <c r="UHI63"/>
      <c r="UHJ63"/>
      <c r="UHK63"/>
      <c r="UHL63"/>
      <c r="UHM63"/>
      <c r="UHN63"/>
      <c r="UHO63"/>
      <c r="UHP63"/>
      <c r="UHQ63"/>
      <c r="UHR63"/>
      <c r="UHS63"/>
      <c r="UHT63"/>
      <c r="UHU63"/>
      <c r="UHV63"/>
      <c r="UHW63"/>
      <c r="UHX63"/>
      <c r="UHY63"/>
      <c r="UHZ63"/>
      <c r="UIA63"/>
      <c r="UIB63"/>
      <c r="UIC63"/>
      <c r="UID63"/>
      <c r="UIE63"/>
      <c r="UIF63"/>
      <c r="UIG63"/>
      <c r="UIH63"/>
      <c r="UII63"/>
      <c r="UIJ63"/>
      <c r="UIK63"/>
      <c r="UIL63"/>
      <c r="UIM63"/>
      <c r="UIN63"/>
      <c r="UIO63"/>
      <c r="UIP63"/>
      <c r="UIQ63"/>
      <c r="UIR63"/>
      <c r="UIS63"/>
      <c r="UIT63"/>
      <c r="UIU63"/>
      <c r="UIV63"/>
      <c r="UIW63"/>
      <c r="UIX63"/>
      <c r="UIY63"/>
      <c r="UIZ63"/>
      <c r="UJA63"/>
      <c r="UJB63"/>
      <c r="UJC63"/>
      <c r="UJD63"/>
      <c r="UJE63"/>
      <c r="UJF63"/>
      <c r="UJG63"/>
      <c r="UJH63"/>
      <c r="UJI63"/>
      <c r="UJJ63"/>
      <c r="UJK63"/>
      <c r="UJL63"/>
      <c r="UJM63"/>
      <c r="UJN63"/>
      <c r="UJO63"/>
      <c r="UJP63"/>
      <c r="UJQ63"/>
      <c r="UJR63"/>
      <c r="UJS63"/>
      <c r="UJT63"/>
      <c r="UJU63"/>
      <c r="UJV63"/>
      <c r="UJW63"/>
      <c r="UJX63"/>
      <c r="UJY63"/>
      <c r="UJZ63"/>
      <c r="UKA63"/>
      <c r="UKB63"/>
      <c r="UKC63"/>
      <c r="UKD63"/>
      <c r="UKE63"/>
      <c r="UKF63"/>
      <c r="UKG63"/>
      <c r="UKH63"/>
      <c r="UKI63"/>
      <c r="UKJ63"/>
      <c r="UKK63"/>
      <c r="UKL63"/>
      <c r="UKM63"/>
      <c r="UKN63"/>
      <c r="UKO63"/>
      <c r="UKP63"/>
      <c r="UKQ63"/>
      <c r="UKR63"/>
      <c r="UKS63"/>
      <c r="UKT63"/>
      <c r="UKU63"/>
      <c r="UKV63"/>
      <c r="UKW63"/>
      <c r="UKX63"/>
      <c r="UKY63"/>
      <c r="UKZ63"/>
      <c r="ULA63"/>
      <c r="ULB63"/>
      <c r="ULC63"/>
      <c r="ULD63"/>
      <c r="ULE63"/>
      <c r="ULF63"/>
      <c r="ULG63"/>
      <c r="ULH63"/>
      <c r="ULI63"/>
      <c r="ULJ63"/>
      <c r="ULK63"/>
      <c r="ULL63"/>
      <c r="ULM63"/>
      <c r="ULN63"/>
      <c r="ULO63"/>
      <c r="ULP63"/>
      <c r="ULQ63"/>
      <c r="ULR63"/>
      <c r="ULS63"/>
      <c r="ULT63"/>
      <c r="ULU63"/>
      <c r="ULV63"/>
      <c r="ULW63"/>
      <c r="ULX63"/>
      <c r="ULY63"/>
      <c r="ULZ63"/>
      <c r="UMA63"/>
      <c r="UMB63"/>
      <c r="UMC63"/>
      <c r="UMD63"/>
      <c r="UME63"/>
      <c r="UMF63"/>
      <c r="UMG63"/>
      <c r="UMH63"/>
      <c r="UMI63"/>
      <c r="UMJ63"/>
      <c r="UMK63"/>
      <c r="UML63"/>
      <c r="UMM63"/>
      <c r="UMN63"/>
      <c r="UMO63"/>
      <c r="UMP63"/>
      <c r="UMQ63"/>
      <c r="UMR63"/>
      <c r="UMS63"/>
      <c r="UMT63"/>
      <c r="UMU63"/>
      <c r="UMV63"/>
      <c r="UMW63"/>
      <c r="UMX63"/>
      <c r="UMY63"/>
      <c r="UMZ63"/>
      <c r="UNA63"/>
      <c r="UNB63"/>
      <c r="UNC63"/>
      <c r="UND63"/>
      <c r="UNE63"/>
      <c r="UNF63"/>
      <c r="UNG63"/>
      <c r="UNH63"/>
      <c r="UNI63"/>
      <c r="UNJ63"/>
      <c r="UNK63"/>
      <c r="UNL63"/>
      <c r="UNM63"/>
      <c r="UNN63"/>
      <c r="UNO63"/>
      <c r="UNP63"/>
      <c r="UNQ63"/>
      <c r="UNR63"/>
      <c r="UNS63"/>
      <c r="UNT63"/>
      <c r="UNU63"/>
      <c r="UNV63"/>
      <c r="UNW63"/>
      <c r="UNX63"/>
      <c r="UNY63"/>
      <c r="UNZ63"/>
      <c r="UOA63"/>
      <c r="UOB63"/>
      <c r="UOC63"/>
      <c r="UOD63"/>
      <c r="UOE63"/>
      <c r="UOF63"/>
      <c r="UOG63"/>
      <c r="UOH63"/>
      <c r="UOI63"/>
      <c r="UOJ63"/>
      <c r="UOK63"/>
      <c r="UOL63"/>
      <c r="UOM63"/>
      <c r="UON63"/>
      <c r="UOO63"/>
      <c r="UOP63"/>
      <c r="UOQ63"/>
      <c r="UOR63"/>
      <c r="UOS63"/>
      <c r="UOT63"/>
      <c r="UOU63"/>
      <c r="UOV63"/>
      <c r="UOW63"/>
      <c r="UOX63"/>
      <c r="UOY63"/>
      <c r="UOZ63"/>
      <c r="UPA63"/>
      <c r="UPB63"/>
      <c r="UPC63"/>
      <c r="UPD63"/>
      <c r="UPE63"/>
      <c r="UPF63"/>
      <c r="UPG63"/>
      <c r="UPH63"/>
      <c r="UPI63"/>
      <c r="UPJ63"/>
      <c r="UPK63"/>
      <c r="UPL63"/>
      <c r="UPM63"/>
      <c r="UPN63"/>
      <c r="UPO63"/>
      <c r="UPP63"/>
      <c r="UPQ63"/>
      <c r="UPR63"/>
      <c r="UPS63"/>
      <c r="UPT63"/>
      <c r="UPU63"/>
      <c r="UPV63"/>
      <c r="UPW63"/>
      <c r="UPX63"/>
      <c r="UPY63"/>
      <c r="UPZ63"/>
      <c r="UQA63"/>
      <c r="UQB63"/>
      <c r="UQC63"/>
      <c r="UQD63"/>
      <c r="UQE63"/>
      <c r="UQF63"/>
      <c r="UQG63"/>
      <c r="UQH63"/>
      <c r="UQI63"/>
      <c r="UQJ63"/>
      <c r="UQK63"/>
      <c r="UQL63"/>
      <c r="UQM63"/>
      <c r="UQN63"/>
      <c r="UQO63"/>
      <c r="UQP63"/>
      <c r="UQQ63"/>
      <c r="UQR63"/>
      <c r="UQS63"/>
      <c r="UQT63"/>
      <c r="UQU63"/>
      <c r="UQV63"/>
      <c r="UQW63"/>
      <c r="UQX63"/>
      <c r="UQY63"/>
      <c r="UQZ63"/>
      <c r="URA63"/>
      <c r="URB63"/>
      <c r="URC63"/>
      <c r="URD63"/>
      <c r="URE63"/>
      <c r="URF63"/>
      <c r="URG63"/>
      <c r="URH63"/>
      <c r="URI63"/>
      <c r="URJ63"/>
      <c r="URK63"/>
      <c r="URL63"/>
      <c r="URM63"/>
      <c r="URN63"/>
      <c r="URO63"/>
      <c r="URP63"/>
      <c r="URQ63"/>
      <c r="URR63"/>
      <c r="URS63"/>
      <c r="URT63"/>
      <c r="URU63"/>
      <c r="URV63"/>
      <c r="URW63"/>
      <c r="URX63"/>
      <c r="URY63"/>
      <c r="URZ63"/>
      <c r="USA63"/>
      <c r="USB63"/>
      <c r="USC63"/>
      <c r="USD63"/>
      <c r="USE63"/>
      <c r="USF63"/>
      <c r="USG63"/>
      <c r="USH63"/>
      <c r="USI63"/>
      <c r="USJ63"/>
      <c r="USK63"/>
      <c r="USL63"/>
      <c r="USM63"/>
      <c r="USN63"/>
      <c r="USO63"/>
      <c r="USP63"/>
      <c r="USQ63"/>
      <c r="USR63"/>
      <c r="USS63"/>
      <c r="UST63"/>
      <c r="USU63"/>
      <c r="USV63"/>
      <c r="USW63"/>
      <c r="USX63"/>
      <c r="USY63"/>
      <c r="USZ63"/>
      <c r="UTA63"/>
      <c r="UTB63"/>
      <c r="UTC63"/>
      <c r="UTD63"/>
      <c r="UTE63"/>
      <c r="UTF63"/>
      <c r="UTG63"/>
      <c r="UTH63"/>
      <c r="UTI63"/>
      <c r="UTJ63"/>
      <c r="UTK63"/>
      <c r="UTL63"/>
      <c r="UTM63"/>
      <c r="UTN63"/>
      <c r="UTO63"/>
      <c r="UTP63"/>
      <c r="UTQ63"/>
      <c r="UTR63"/>
      <c r="UTS63"/>
      <c r="UTT63"/>
      <c r="UTU63"/>
      <c r="UTV63"/>
      <c r="UTW63"/>
      <c r="UTX63"/>
      <c r="UTY63"/>
      <c r="UTZ63"/>
      <c r="UUA63"/>
      <c r="UUB63"/>
      <c r="UUC63"/>
      <c r="UUD63"/>
      <c r="UUE63"/>
      <c r="UUF63"/>
      <c r="UUG63"/>
      <c r="UUH63"/>
      <c r="UUI63"/>
      <c r="UUJ63"/>
      <c r="UUK63"/>
      <c r="UUL63"/>
      <c r="UUM63"/>
      <c r="UUN63"/>
      <c r="UUO63"/>
      <c r="UUP63"/>
      <c r="UUQ63"/>
      <c r="UUR63"/>
      <c r="UUS63"/>
      <c r="UUT63"/>
      <c r="UUU63"/>
      <c r="UUV63"/>
      <c r="UUW63"/>
      <c r="UUX63"/>
      <c r="UUY63"/>
      <c r="UUZ63"/>
      <c r="UVA63"/>
      <c r="UVB63"/>
      <c r="UVC63"/>
      <c r="UVD63"/>
      <c r="UVE63"/>
      <c r="UVF63"/>
      <c r="UVG63"/>
      <c r="UVH63"/>
      <c r="UVI63"/>
      <c r="UVJ63"/>
      <c r="UVK63"/>
      <c r="UVL63"/>
      <c r="UVM63"/>
      <c r="UVN63"/>
      <c r="UVO63"/>
      <c r="UVP63"/>
      <c r="UVQ63"/>
      <c r="UVR63"/>
      <c r="UVS63"/>
      <c r="UVT63"/>
      <c r="UVU63"/>
      <c r="UVV63"/>
      <c r="UVW63"/>
      <c r="UVX63"/>
      <c r="UVY63"/>
      <c r="UVZ63"/>
      <c r="UWA63"/>
      <c r="UWB63"/>
      <c r="UWC63"/>
      <c r="UWD63"/>
      <c r="UWE63"/>
      <c r="UWF63"/>
      <c r="UWG63"/>
      <c r="UWH63"/>
      <c r="UWI63"/>
      <c r="UWJ63"/>
      <c r="UWK63"/>
      <c r="UWL63"/>
      <c r="UWM63"/>
      <c r="UWN63"/>
      <c r="UWO63"/>
      <c r="UWP63"/>
      <c r="UWQ63"/>
      <c r="UWR63"/>
      <c r="UWS63"/>
      <c r="UWT63"/>
      <c r="UWU63"/>
      <c r="UWV63"/>
      <c r="UWW63"/>
      <c r="UWX63"/>
      <c r="UWY63"/>
      <c r="UWZ63"/>
      <c r="UXA63"/>
      <c r="UXB63"/>
      <c r="UXC63"/>
      <c r="UXD63"/>
      <c r="UXE63"/>
      <c r="UXF63"/>
      <c r="UXG63"/>
      <c r="UXH63"/>
      <c r="UXI63"/>
      <c r="UXJ63"/>
      <c r="UXK63"/>
      <c r="UXL63"/>
      <c r="UXM63"/>
      <c r="UXN63"/>
      <c r="UXO63"/>
      <c r="UXP63"/>
      <c r="UXQ63"/>
      <c r="UXR63"/>
      <c r="UXS63"/>
      <c r="UXT63"/>
      <c r="UXU63"/>
      <c r="UXV63"/>
      <c r="UXW63"/>
      <c r="UXX63"/>
      <c r="UXY63"/>
      <c r="UXZ63"/>
      <c r="UYA63"/>
      <c r="UYB63"/>
      <c r="UYC63"/>
      <c r="UYD63"/>
      <c r="UYE63"/>
      <c r="UYF63"/>
      <c r="UYG63"/>
      <c r="UYH63"/>
      <c r="UYI63"/>
      <c r="UYJ63"/>
      <c r="UYK63"/>
      <c r="UYL63"/>
      <c r="UYM63"/>
      <c r="UYN63"/>
      <c r="UYO63"/>
      <c r="UYP63"/>
      <c r="UYQ63"/>
      <c r="UYR63"/>
      <c r="UYS63"/>
      <c r="UYT63"/>
      <c r="UYU63"/>
      <c r="UYV63"/>
      <c r="UYW63"/>
      <c r="UYX63"/>
      <c r="UYY63"/>
      <c r="UYZ63"/>
      <c r="UZA63"/>
      <c r="UZB63"/>
      <c r="UZC63"/>
      <c r="UZD63"/>
      <c r="UZE63"/>
      <c r="UZF63"/>
      <c r="UZG63"/>
      <c r="UZH63"/>
      <c r="UZI63"/>
      <c r="UZJ63"/>
      <c r="UZK63"/>
      <c r="UZL63"/>
      <c r="UZM63"/>
      <c r="UZN63"/>
      <c r="UZO63"/>
      <c r="UZP63"/>
      <c r="UZQ63"/>
      <c r="UZR63"/>
      <c r="UZS63"/>
      <c r="UZT63"/>
      <c r="UZU63"/>
      <c r="UZV63"/>
      <c r="UZW63"/>
      <c r="UZX63"/>
      <c r="UZY63"/>
      <c r="UZZ63"/>
      <c r="VAA63"/>
      <c r="VAB63"/>
      <c r="VAC63"/>
      <c r="VAD63"/>
      <c r="VAE63"/>
      <c r="VAF63"/>
      <c r="VAG63"/>
      <c r="VAH63"/>
      <c r="VAI63"/>
      <c r="VAJ63"/>
      <c r="VAK63"/>
      <c r="VAL63"/>
      <c r="VAM63"/>
      <c r="VAN63"/>
      <c r="VAO63"/>
      <c r="VAP63"/>
      <c r="VAQ63"/>
      <c r="VAR63"/>
      <c r="VAS63"/>
      <c r="VAT63"/>
      <c r="VAU63"/>
      <c r="VAV63"/>
      <c r="VAW63"/>
      <c r="VAX63"/>
      <c r="VAY63"/>
      <c r="VAZ63"/>
      <c r="VBA63"/>
      <c r="VBB63"/>
      <c r="VBC63"/>
      <c r="VBD63"/>
      <c r="VBE63"/>
      <c r="VBF63"/>
      <c r="VBG63"/>
      <c r="VBH63"/>
      <c r="VBI63"/>
      <c r="VBJ63"/>
      <c r="VBK63"/>
      <c r="VBL63"/>
      <c r="VBM63"/>
      <c r="VBN63"/>
      <c r="VBO63"/>
      <c r="VBP63"/>
      <c r="VBQ63"/>
      <c r="VBR63"/>
      <c r="VBS63"/>
      <c r="VBT63"/>
      <c r="VBU63"/>
      <c r="VBV63"/>
      <c r="VBW63"/>
      <c r="VBX63"/>
      <c r="VBY63"/>
      <c r="VBZ63"/>
      <c r="VCA63"/>
      <c r="VCB63"/>
      <c r="VCC63"/>
      <c r="VCD63"/>
      <c r="VCE63"/>
      <c r="VCF63"/>
      <c r="VCG63"/>
      <c r="VCH63"/>
      <c r="VCI63"/>
      <c r="VCJ63"/>
      <c r="VCK63"/>
      <c r="VCL63"/>
      <c r="VCM63"/>
      <c r="VCN63"/>
      <c r="VCO63"/>
      <c r="VCP63"/>
      <c r="VCQ63"/>
      <c r="VCR63"/>
      <c r="VCS63"/>
      <c r="VCT63"/>
      <c r="VCU63"/>
      <c r="VCV63"/>
      <c r="VCW63"/>
      <c r="VCX63"/>
      <c r="VCY63"/>
      <c r="VCZ63"/>
      <c r="VDA63"/>
      <c r="VDB63"/>
      <c r="VDC63"/>
      <c r="VDD63"/>
      <c r="VDE63"/>
      <c r="VDF63"/>
      <c r="VDG63"/>
      <c r="VDH63"/>
      <c r="VDI63"/>
      <c r="VDJ63"/>
      <c r="VDK63"/>
      <c r="VDL63"/>
      <c r="VDM63"/>
      <c r="VDN63"/>
      <c r="VDO63"/>
      <c r="VDP63"/>
      <c r="VDQ63"/>
      <c r="VDR63"/>
      <c r="VDS63"/>
      <c r="VDT63"/>
      <c r="VDU63"/>
      <c r="VDV63"/>
      <c r="VDW63"/>
      <c r="VDX63"/>
      <c r="VDY63"/>
      <c r="VDZ63"/>
      <c r="VEA63"/>
      <c r="VEB63"/>
      <c r="VEC63"/>
      <c r="VED63"/>
      <c r="VEE63"/>
      <c r="VEF63"/>
      <c r="VEG63"/>
      <c r="VEH63"/>
      <c r="VEI63"/>
      <c r="VEJ63"/>
      <c r="VEK63"/>
      <c r="VEL63"/>
      <c r="VEM63"/>
      <c r="VEN63"/>
      <c r="VEO63"/>
      <c r="VEP63"/>
      <c r="VEQ63"/>
      <c r="VER63"/>
      <c r="VES63"/>
      <c r="VET63"/>
      <c r="VEU63"/>
      <c r="VEV63"/>
      <c r="VEW63"/>
      <c r="VEX63"/>
      <c r="VEY63"/>
      <c r="VEZ63"/>
      <c r="VFA63"/>
      <c r="VFB63"/>
      <c r="VFC63"/>
      <c r="VFD63"/>
      <c r="VFE63"/>
      <c r="VFF63"/>
      <c r="VFG63"/>
      <c r="VFH63"/>
      <c r="VFI63"/>
      <c r="VFJ63"/>
      <c r="VFK63"/>
      <c r="VFL63"/>
      <c r="VFM63"/>
      <c r="VFN63"/>
      <c r="VFO63"/>
      <c r="VFP63"/>
      <c r="VFQ63"/>
      <c r="VFR63"/>
      <c r="VFS63"/>
      <c r="VFT63"/>
      <c r="VFU63"/>
      <c r="VFV63"/>
      <c r="VFW63"/>
      <c r="VFX63"/>
      <c r="VFY63"/>
      <c r="VFZ63"/>
      <c r="VGA63"/>
      <c r="VGB63"/>
      <c r="VGC63"/>
      <c r="VGD63"/>
      <c r="VGE63"/>
      <c r="VGF63"/>
      <c r="VGG63"/>
      <c r="VGH63"/>
      <c r="VGI63"/>
      <c r="VGJ63"/>
      <c r="VGK63"/>
      <c r="VGL63"/>
      <c r="VGM63"/>
      <c r="VGN63"/>
      <c r="VGO63"/>
      <c r="VGP63"/>
      <c r="VGQ63"/>
      <c r="VGR63"/>
      <c r="VGS63"/>
      <c r="VGT63"/>
      <c r="VGU63"/>
      <c r="VGV63"/>
      <c r="VGW63"/>
      <c r="VGX63"/>
      <c r="VGY63"/>
      <c r="VGZ63"/>
      <c r="VHA63"/>
      <c r="VHB63"/>
      <c r="VHC63"/>
      <c r="VHD63"/>
      <c r="VHE63"/>
      <c r="VHF63"/>
      <c r="VHG63"/>
      <c r="VHH63"/>
      <c r="VHI63"/>
      <c r="VHJ63"/>
      <c r="VHK63"/>
      <c r="VHL63"/>
      <c r="VHM63"/>
      <c r="VHN63"/>
      <c r="VHO63"/>
      <c r="VHP63"/>
      <c r="VHQ63"/>
      <c r="VHR63"/>
      <c r="VHS63"/>
      <c r="VHT63"/>
      <c r="VHU63"/>
      <c r="VHV63"/>
      <c r="VHW63"/>
      <c r="VHX63"/>
      <c r="VHY63"/>
      <c r="VHZ63"/>
      <c r="VIA63"/>
      <c r="VIB63"/>
      <c r="VIC63"/>
      <c r="VID63"/>
      <c r="VIE63"/>
      <c r="VIF63"/>
      <c r="VIG63"/>
      <c r="VIH63"/>
      <c r="VII63"/>
      <c r="VIJ63"/>
      <c r="VIK63"/>
      <c r="VIL63"/>
      <c r="VIM63"/>
      <c r="VIN63"/>
      <c r="VIO63"/>
      <c r="VIP63"/>
      <c r="VIQ63"/>
      <c r="VIR63"/>
      <c r="VIS63"/>
      <c r="VIT63"/>
      <c r="VIU63"/>
      <c r="VIV63"/>
      <c r="VIW63"/>
      <c r="VIX63"/>
      <c r="VIY63"/>
      <c r="VIZ63"/>
      <c r="VJA63"/>
      <c r="VJB63"/>
      <c r="VJC63"/>
      <c r="VJD63"/>
      <c r="VJE63"/>
      <c r="VJF63"/>
      <c r="VJG63"/>
      <c r="VJH63"/>
      <c r="VJI63"/>
      <c r="VJJ63"/>
      <c r="VJK63"/>
      <c r="VJL63"/>
      <c r="VJM63"/>
      <c r="VJN63"/>
      <c r="VJO63"/>
      <c r="VJP63"/>
      <c r="VJQ63"/>
      <c r="VJR63"/>
      <c r="VJS63"/>
      <c r="VJT63"/>
      <c r="VJU63"/>
      <c r="VJV63"/>
      <c r="VJW63"/>
      <c r="VJX63"/>
      <c r="VJY63"/>
      <c r="VJZ63"/>
      <c r="VKA63"/>
      <c r="VKB63"/>
      <c r="VKC63"/>
      <c r="VKD63"/>
      <c r="VKE63"/>
      <c r="VKF63"/>
      <c r="VKG63"/>
      <c r="VKH63"/>
      <c r="VKI63"/>
      <c r="VKJ63"/>
      <c r="VKK63"/>
      <c r="VKL63"/>
      <c r="VKM63"/>
      <c r="VKN63"/>
      <c r="VKO63"/>
      <c r="VKP63"/>
      <c r="VKQ63"/>
      <c r="VKR63"/>
      <c r="VKS63"/>
      <c r="VKT63"/>
      <c r="VKU63"/>
      <c r="VKV63"/>
      <c r="VKW63"/>
      <c r="VKX63"/>
      <c r="VKY63"/>
      <c r="VKZ63"/>
      <c r="VLA63"/>
      <c r="VLB63"/>
      <c r="VLC63"/>
      <c r="VLD63"/>
      <c r="VLE63"/>
      <c r="VLF63"/>
      <c r="VLG63"/>
      <c r="VLH63"/>
      <c r="VLI63"/>
      <c r="VLJ63"/>
      <c r="VLK63"/>
      <c r="VLL63"/>
      <c r="VLM63"/>
      <c r="VLN63"/>
      <c r="VLO63"/>
      <c r="VLP63"/>
      <c r="VLQ63"/>
      <c r="VLR63"/>
      <c r="VLS63"/>
      <c r="VLT63"/>
      <c r="VLU63"/>
      <c r="VLV63"/>
      <c r="VLW63"/>
      <c r="VLX63"/>
      <c r="VLY63"/>
      <c r="VLZ63"/>
      <c r="VMA63"/>
      <c r="VMB63"/>
      <c r="VMC63"/>
      <c r="VMD63"/>
      <c r="VME63"/>
      <c r="VMF63"/>
      <c r="VMG63"/>
      <c r="VMH63"/>
      <c r="VMI63"/>
      <c r="VMJ63"/>
      <c r="VMK63"/>
      <c r="VML63"/>
      <c r="VMM63"/>
      <c r="VMN63"/>
      <c r="VMO63"/>
      <c r="VMP63"/>
      <c r="VMQ63"/>
      <c r="VMR63"/>
      <c r="VMS63"/>
      <c r="VMT63"/>
      <c r="VMU63"/>
      <c r="VMV63"/>
      <c r="VMW63"/>
      <c r="VMX63"/>
      <c r="VMY63"/>
      <c r="VMZ63"/>
      <c r="VNA63"/>
      <c r="VNB63"/>
      <c r="VNC63"/>
      <c r="VND63"/>
      <c r="VNE63"/>
      <c r="VNF63"/>
      <c r="VNG63"/>
      <c r="VNH63"/>
      <c r="VNI63"/>
      <c r="VNJ63"/>
      <c r="VNK63"/>
      <c r="VNL63"/>
      <c r="VNM63"/>
      <c r="VNN63"/>
      <c r="VNO63"/>
      <c r="VNP63"/>
      <c r="VNQ63"/>
      <c r="VNR63"/>
      <c r="VNS63"/>
      <c r="VNT63"/>
      <c r="VNU63"/>
      <c r="VNV63"/>
      <c r="VNW63"/>
      <c r="VNX63"/>
      <c r="VNY63"/>
      <c r="VNZ63"/>
      <c r="VOA63"/>
      <c r="VOB63"/>
      <c r="VOC63"/>
      <c r="VOD63"/>
      <c r="VOE63"/>
      <c r="VOF63"/>
      <c r="VOG63"/>
      <c r="VOH63"/>
      <c r="VOI63"/>
      <c r="VOJ63"/>
      <c r="VOK63"/>
      <c r="VOL63"/>
      <c r="VOM63"/>
      <c r="VON63"/>
      <c r="VOO63"/>
      <c r="VOP63"/>
      <c r="VOQ63"/>
      <c r="VOR63"/>
      <c r="VOS63"/>
      <c r="VOT63"/>
      <c r="VOU63"/>
      <c r="VOV63"/>
      <c r="VOW63"/>
      <c r="VOX63"/>
      <c r="VOY63"/>
      <c r="VOZ63"/>
      <c r="VPA63"/>
      <c r="VPB63"/>
      <c r="VPC63"/>
      <c r="VPD63"/>
      <c r="VPE63"/>
      <c r="VPF63"/>
      <c r="VPG63"/>
      <c r="VPH63"/>
      <c r="VPI63"/>
      <c r="VPJ63"/>
      <c r="VPK63"/>
      <c r="VPL63"/>
      <c r="VPM63"/>
      <c r="VPN63"/>
      <c r="VPO63"/>
      <c r="VPP63"/>
      <c r="VPQ63"/>
      <c r="VPR63"/>
      <c r="VPS63"/>
      <c r="VPT63"/>
      <c r="VPU63"/>
      <c r="VPV63"/>
      <c r="VPW63"/>
      <c r="VPX63"/>
      <c r="VPY63"/>
      <c r="VPZ63"/>
      <c r="VQA63"/>
      <c r="VQB63"/>
      <c r="VQC63"/>
      <c r="VQD63"/>
      <c r="VQE63"/>
      <c r="VQF63"/>
      <c r="VQG63"/>
      <c r="VQH63"/>
      <c r="VQI63"/>
      <c r="VQJ63"/>
      <c r="VQK63"/>
      <c r="VQL63"/>
      <c r="VQM63"/>
      <c r="VQN63"/>
      <c r="VQO63"/>
      <c r="VQP63"/>
      <c r="VQQ63"/>
      <c r="VQR63"/>
      <c r="VQS63"/>
      <c r="VQT63"/>
      <c r="VQU63"/>
      <c r="VQV63"/>
      <c r="VQW63"/>
      <c r="VQX63"/>
      <c r="VQY63"/>
      <c r="VQZ63"/>
      <c r="VRA63"/>
      <c r="VRB63"/>
      <c r="VRC63"/>
      <c r="VRD63"/>
      <c r="VRE63"/>
      <c r="VRF63"/>
      <c r="VRG63"/>
      <c r="VRH63"/>
      <c r="VRI63"/>
      <c r="VRJ63"/>
      <c r="VRK63"/>
      <c r="VRL63"/>
      <c r="VRM63"/>
      <c r="VRN63"/>
      <c r="VRO63"/>
      <c r="VRP63"/>
      <c r="VRQ63"/>
      <c r="VRR63"/>
      <c r="VRS63"/>
      <c r="VRT63"/>
      <c r="VRU63"/>
    </row>
    <row r="64" spans="1:15361" s="1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</row>
    <row r="65" spans="1:15361" s="1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  <c r="BXF65"/>
      <c r="BXG65"/>
      <c r="BXH65"/>
      <c r="BXI65"/>
      <c r="BXJ65"/>
      <c r="BXK65"/>
      <c r="BXL65"/>
      <c r="BXM65"/>
      <c r="BXN65"/>
      <c r="BXO65"/>
      <c r="BXP65"/>
      <c r="BXQ65"/>
      <c r="BXR65"/>
      <c r="BXS65"/>
      <c r="BXT65"/>
      <c r="BXU65"/>
      <c r="BXV65"/>
      <c r="BXW65"/>
      <c r="BXX65"/>
      <c r="BXY65"/>
      <c r="BXZ65"/>
      <c r="BYA65"/>
      <c r="BYB65"/>
      <c r="BYC65"/>
      <c r="BYD65"/>
      <c r="BYE65"/>
      <c r="BYF65"/>
      <c r="BYG65"/>
      <c r="BYH65"/>
      <c r="BYI65"/>
      <c r="BYJ65"/>
      <c r="BYK65"/>
      <c r="BYL65"/>
      <c r="BYM65"/>
      <c r="BYN65"/>
      <c r="BYO65"/>
      <c r="BYP65"/>
      <c r="BYQ65"/>
      <c r="BYR65"/>
      <c r="BYS65"/>
      <c r="BYT65"/>
      <c r="BYU65"/>
      <c r="BYV65"/>
      <c r="BYW65"/>
      <c r="BYX65"/>
      <c r="BYY65"/>
      <c r="BYZ65"/>
      <c r="BZA65"/>
      <c r="BZB65"/>
      <c r="BZC65"/>
      <c r="BZD65"/>
      <c r="BZE65"/>
      <c r="BZF65"/>
      <c r="BZG65"/>
      <c r="BZH65"/>
      <c r="BZI65"/>
      <c r="BZJ65"/>
      <c r="BZK65"/>
      <c r="BZL65"/>
      <c r="BZM65"/>
      <c r="BZN65"/>
      <c r="BZO65"/>
      <c r="BZP65"/>
      <c r="BZQ65"/>
      <c r="BZR65"/>
      <c r="BZS65"/>
      <c r="BZT65"/>
      <c r="BZU65"/>
      <c r="BZV65"/>
      <c r="BZW65"/>
      <c r="BZX65"/>
      <c r="BZY65"/>
      <c r="BZZ65"/>
      <c r="CAA65"/>
      <c r="CAB65"/>
      <c r="CAC65"/>
      <c r="CAD65"/>
      <c r="CAE65"/>
      <c r="CAF65"/>
      <c r="CAG65"/>
      <c r="CAH65"/>
      <c r="CAI65"/>
      <c r="CAJ65"/>
      <c r="CAK65"/>
      <c r="CAL65"/>
      <c r="CAM65"/>
      <c r="CAN65"/>
      <c r="CAO65"/>
      <c r="CAP65"/>
      <c r="CAQ65"/>
      <c r="CAR65"/>
      <c r="CAS65"/>
      <c r="CAT65"/>
      <c r="CAU65"/>
      <c r="CAV65"/>
      <c r="CAW65"/>
      <c r="CAX65"/>
      <c r="CAY65"/>
      <c r="CAZ65"/>
      <c r="CBA65"/>
      <c r="CBB65"/>
      <c r="CBC65"/>
      <c r="CBD65"/>
      <c r="CBE65"/>
      <c r="CBF65"/>
      <c r="CBG65"/>
      <c r="CBH65"/>
      <c r="CBI65"/>
      <c r="CBJ65"/>
      <c r="CBK65"/>
      <c r="CBL65"/>
      <c r="CBM65"/>
      <c r="CBN65"/>
      <c r="CBO65"/>
      <c r="CBP65"/>
      <c r="CBQ65"/>
      <c r="CBR65"/>
      <c r="CBS65"/>
      <c r="CBT65"/>
      <c r="CBU65"/>
      <c r="CBV65"/>
      <c r="CBW65"/>
      <c r="CBX65"/>
      <c r="CBY65"/>
      <c r="CBZ65"/>
      <c r="CCA65"/>
      <c r="CCB65"/>
      <c r="CCC65"/>
      <c r="CCD65"/>
      <c r="CCE65"/>
      <c r="CCF65"/>
      <c r="CCG65"/>
      <c r="CCH65"/>
      <c r="CCI65"/>
      <c r="CCJ65"/>
      <c r="CCK65"/>
      <c r="CCL65"/>
      <c r="CCM65"/>
      <c r="CCN65"/>
      <c r="CCO65"/>
      <c r="CCP65"/>
      <c r="CCQ65"/>
      <c r="CCR65"/>
      <c r="CCS65"/>
      <c r="CCT65"/>
      <c r="CCU65"/>
      <c r="CCV65"/>
      <c r="CCW65"/>
      <c r="CCX65"/>
      <c r="CCY65"/>
      <c r="CCZ65"/>
      <c r="CDA65"/>
      <c r="CDB65"/>
      <c r="CDC65"/>
      <c r="CDD65"/>
      <c r="CDE65"/>
      <c r="CDF65"/>
      <c r="CDG65"/>
      <c r="CDH65"/>
      <c r="CDI65"/>
      <c r="CDJ65"/>
      <c r="CDK65"/>
      <c r="CDL65"/>
      <c r="CDM65"/>
      <c r="CDN65"/>
      <c r="CDO65"/>
      <c r="CDP65"/>
      <c r="CDQ65"/>
      <c r="CDR65"/>
      <c r="CDS65"/>
      <c r="CDT65"/>
      <c r="CDU65"/>
      <c r="CDV65"/>
      <c r="CDW65"/>
      <c r="CDX65"/>
      <c r="CDY65"/>
      <c r="CDZ65"/>
      <c r="CEA65"/>
      <c r="CEB65"/>
      <c r="CEC65"/>
      <c r="CED65"/>
      <c r="CEE65"/>
      <c r="CEF65"/>
      <c r="CEG65"/>
      <c r="CEH65"/>
      <c r="CEI65"/>
      <c r="CEJ65"/>
      <c r="CEK65"/>
      <c r="CEL65"/>
      <c r="CEM65"/>
      <c r="CEN65"/>
      <c r="CEO65"/>
      <c r="CEP65"/>
      <c r="CEQ65"/>
      <c r="CER65"/>
      <c r="CES65"/>
      <c r="CET65"/>
      <c r="CEU65"/>
      <c r="CEV65"/>
      <c r="CEW65"/>
      <c r="CEX65"/>
      <c r="CEY65"/>
      <c r="CEZ65"/>
      <c r="CFA65"/>
      <c r="CFB65"/>
      <c r="CFC65"/>
      <c r="CFD65"/>
      <c r="CFE65"/>
      <c r="CFF65"/>
      <c r="CFG65"/>
      <c r="CFH65"/>
      <c r="CFI65"/>
      <c r="CFJ65"/>
      <c r="CFK65"/>
      <c r="CFL65"/>
      <c r="CFM65"/>
      <c r="CFN65"/>
      <c r="CFO65"/>
      <c r="CFP65"/>
      <c r="CFQ65"/>
      <c r="CFR65"/>
      <c r="CFS65"/>
      <c r="CFT65"/>
      <c r="CFU65"/>
      <c r="CFV65"/>
      <c r="CFW65"/>
      <c r="CFX65"/>
      <c r="CFY65"/>
      <c r="CFZ65"/>
      <c r="CGA65"/>
      <c r="CGB65"/>
      <c r="CGC65"/>
      <c r="CGD65"/>
      <c r="CGE65"/>
      <c r="CGF65"/>
      <c r="CGG65"/>
      <c r="CGH65"/>
      <c r="CGI65"/>
      <c r="CGJ65"/>
      <c r="CGK65"/>
      <c r="CGL65"/>
      <c r="CGM65"/>
      <c r="CGN65"/>
      <c r="CGO65"/>
      <c r="CGP65"/>
      <c r="CGQ65"/>
      <c r="CGR65"/>
      <c r="CGS65"/>
      <c r="CGT65"/>
      <c r="CGU65"/>
      <c r="CGV65"/>
      <c r="CGW65"/>
      <c r="CGX65"/>
      <c r="CGY65"/>
      <c r="CGZ65"/>
      <c r="CHA65"/>
      <c r="CHB65"/>
      <c r="CHC65"/>
      <c r="CHD65"/>
      <c r="CHE65"/>
      <c r="CHF65"/>
      <c r="CHG65"/>
      <c r="CHH65"/>
      <c r="CHI65"/>
      <c r="CHJ65"/>
      <c r="CHK65"/>
      <c r="CHL65"/>
      <c r="CHM65"/>
      <c r="CHN65"/>
      <c r="CHO65"/>
      <c r="CHP65"/>
      <c r="CHQ65"/>
      <c r="CHR65"/>
      <c r="CHS65"/>
      <c r="CHT65"/>
      <c r="CHU65"/>
      <c r="CHV65"/>
      <c r="CHW65"/>
      <c r="CHX65"/>
      <c r="CHY65"/>
      <c r="CHZ65"/>
      <c r="CIA65"/>
      <c r="CIB65"/>
      <c r="CIC65"/>
      <c r="CID65"/>
      <c r="CIE65"/>
      <c r="CIF65"/>
      <c r="CIG65"/>
      <c r="CIH65"/>
      <c r="CII65"/>
      <c r="CIJ65"/>
      <c r="CIK65"/>
      <c r="CIL65"/>
      <c r="CIM65"/>
      <c r="CIN65"/>
      <c r="CIO65"/>
      <c r="CIP65"/>
      <c r="CIQ65"/>
      <c r="CIR65"/>
      <c r="CIS65"/>
      <c r="CIT65"/>
      <c r="CIU65"/>
      <c r="CIV65"/>
      <c r="CIW65"/>
      <c r="CIX65"/>
      <c r="CIY65"/>
      <c r="CIZ65"/>
      <c r="CJA65"/>
      <c r="CJB65"/>
      <c r="CJC65"/>
      <c r="CJD65"/>
      <c r="CJE65"/>
      <c r="CJF65"/>
      <c r="CJG65"/>
      <c r="CJH65"/>
      <c r="CJI65"/>
      <c r="CJJ65"/>
      <c r="CJK65"/>
      <c r="CJL65"/>
      <c r="CJM65"/>
      <c r="CJN65"/>
      <c r="CJO65"/>
      <c r="CJP65"/>
      <c r="CJQ65"/>
      <c r="CJR65"/>
      <c r="CJS65"/>
      <c r="CJT65"/>
      <c r="CJU65"/>
      <c r="CJV65"/>
      <c r="CJW65"/>
      <c r="CJX65"/>
      <c r="CJY65"/>
      <c r="CJZ65"/>
      <c r="CKA65"/>
      <c r="CKB65"/>
      <c r="CKC65"/>
      <c r="CKD65"/>
      <c r="CKE65"/>
      <c r="CKF65"/>
      <c r="CKG65"/>
      <c r="CKH65"/>
      <c r="CKI65"/>
      <c r="CKJ65"/>
      <c r="CKK65"/>
      <c r="CKL65"/>
      <c r="CKM65"/>
      <c r="CKN65"/>
      <c r="CKO65"/>
      <c r="CKP65"/>
      <c r="CKQ65"/>
      <c r="CKR65"/>
      <c r="CKS65"/>
      <c r="CKT65"/>
      <c r="CKU65"/>
      <c r="CKV65"/>
      <c r="CKW65"/>
      <c r="CKX65"/>
      <c r="CKY65"/>
      <c r="CKZ65"/>
      <c r="CLA65"/>
      <c r="CLB65"/>
      <c r="CLC65"/>
      <c r="CLD65"/>
      <c r="CLE65"/>
      <c r="CLF65"/>
      <c r="CLG65"/>
      <c r="CLH65"/>
      <c r="CLI65"/>
      <c r="CLJ65"/>
      <c r="CLK65"/>
      <c r="CLL65"/>
      <c r="CLM65"/>
      <c r="CLN65"/>
      <c r="CLO65"/>
      <c r="CLP65"/>
      <c r="CLQ65"/>
      <c r="CLR65"/>
      <c r="CLS65"/>
      <c r="CLT65"/>
      <c r="CLU65"/>
      <c r="CLV65"/>
      <c r="CLW65"/>
      <c r="CLX65"/>
      <c r="CLY65"/>
      <c r="CLZ65"/>
      <c r="CMA65"/>
      <c r="CMB65"/>
      <c r="CMC65"/>
      <c r="CMD65"/>
      <c r="CME65"/>
      <c r="CMF65"/>
      <c r="CMG65"/>
      <c r="CMH65"/>
      <c r="CMI65"/>
      <c r="CMJ65"/>
      <c r="CMK65"/>
      <c r="CML65"/>
      <c r="CMM65"/>
      <c r="CMN65"/>
      <c r="CMO65"/>
      <c r="CMP65"/>
      <c r="CMQ65"/>
      <c r="CMR65"/>
      <c r="CMS65"/>
      <c r="CMT65"/>
      <c r="CMU65"/>
      <c r="CMV65"/>
      <c r="CMW65"/>
      <c r="CMX65"/>
      <c r="CMY65"/>
      <c r="CMZ65"/>
      <c r="CNA65"/>
      <c r="CNB65"/>
      <c r="CNC65"/>
      <c r="CND65"/>
      <c r="CNE65"/>
      <c r="CNF65"/>
      <c r="CNG65"/>
      <c r="CNH65"/>
      <c r="CNI65"/>
      <c r="CNJ65"/>
      <c r="CNK65"/>
      <c r="CNL65"/>
      <c r="CNM65"/>
      <c r="CNN65"/>
      <c r="CNO65"/>
      <c r="CNP65"/>
      <c r="CNQ65"/>
      <c r="CNR65"/>
      <c r="CNS65"/>
      <c r="CNT65"/>
      <c r="CNU65"/>
      <c r="CNV65"/>
      <c r="CNW65"/>
      <c r="CNX65"/>
      <c r="CNY65"/>
      <c r="CNZ65"/>
      <c r="COA65"/>
      <c r="COB65"/>
      <c r="COC65"/>
      <c r="COD65"/>
      <c r="COE65"/>
      <c r="COF65"/>
      <c r="COG65"/>
      <c r="COH65"/>
      <c r="COI65"/>
      <c r="COJ65"/>
      <c r="COK65"/>
      <c r="COL65"/>
      <c r="COM65"/>
      <c r="CON65"/>
      <c r="COO65"/>
      <c r="COP65"/>
      <c r="COQ65"/>
      <c r="COR65"/>
      <c r="COS65"/>
      <c r="COT65"/>
      <c r="COU65"/>
      <c r="COV65"/>
      <c r="COW65"/>
      <c r="COX65"/>
      <c r="COY65"/>
      <c r="COZ65"/>
      <c r="CPA65"/>
      <c r="CPB65"/>
      <c r="CPC65"/>
      <c r="CPD65"/>
      <c r="CPE65"/>
      <c r="CPF65"/>
      <c r="CPG65"/>
      <c r="CPH65"/>
      <c r="CPI65"/>
      <c r="CPJ65"/>
      <c r="CPK65"/>
      <c r="CPL65"/>
      <c r="CPM65"/>
      <c r="CPN65"/>
      <c r="CPO65"/>
      <c r="CPP65"/>
      <c r="CPQ65"/>
      <c r="CPR65"/>
      <c r="CPS65"/>
      <c r="CPT65"/>
      <c r="CPU65"/>
      <c r="CPV65"/>
      <c r="CPW65"/>
      <c r="CPX65"/>
      <c r="CPY65"/>
      <c r="CPZ65"/>
      <c r="CQA65"/>
      <c r="CQB65"/>
      <c r="CQC65"/>
      <c r="CQD65"/>
      <c r="CQE65"/>
      <c r="CQF65"/>
      <c r="CQG65"/>
      <c r="CQH65"/>
      <c r="CQI65"/>
      <c r="CQJ65"/>
      <c r="CQK65"/>
      <c r="CQL65"/>
      <c r="CQM65"/>
      <c r="CQN65"/>
      <c r="CQO65"/>
      <c r="CQP65"/>
      <c r="CQQ65"/>
      <c r="CQR65"/>
      <c r="CQS65"/>
      <c r="CQT65"/>
      <c r="CQU65"/>
      <c r="CQV65"/>
      <c r="CQW65"/>
      <c r="CQX65"/>
      <c r="CQY65"/>
      <c r="CQZ65"/>
      <c r="CRA65"/>
      <c r="CRB65"/>
      <c r="CRC65"/>
      <c r="CRD65"/>
      <c r="CRE65"/>
      <c r="CRF65"/>
      <c r="CRG65"/>
      <c r="CRH65"/>
      <c r="CRI65"/>
      <c r="CRJ65"/>
      <c r="CRK65"/>
      <c r="CRL65"/>
      <c r="CRM65"/>
      <c r="CRN65"/>
      <c r="CRO65"/>
      <c r="CRP65"/>
      <c r="CRQ65"/>
      <c r="CRR65"/>
      <c r="CRS65"/>
      <c r="CRT65"/>
      <c r="CRU65"/>
      <c r="CRV65"/>
      <c r="CRW65"/>
      <c r="CRX65"/>
      <c r="CRY65"/>
      <c r="CRZ65"/>
      <c r="CSA65"/>
      <c r="CSB65"/>
      <c r="CSC65"/>
      <c r="CSD65"/>
      <c r="CSE65"/>
      <c r="CSF65"/>
      <c r="CSG65"/>
      <c r="CSH65"/>
      <c r="CSI65"/>
      <c r="CSJ65"/>
      <c r="CSK65"/>
      <c r="CSL65"/>
      <c r="CSM65"/>
      <c r="CSN65"/>
      <c r="CSO65"/>
      <c r="CSP65"/>
      <c r="CSQ65"/>
      <c r="CSR65"/>
      <c r="CSS65"/>
      <c r="CST65"/>
      <c r="CSU65"/>
      <c r="CSV65"/>
      <c r="CSW65"/>
      <c r="CSX65"/>
      <c r="CSY65"/>
      <c r="CSZ65"/>
      <c r="CTA65"/>
      <c r="CTB65"/>
      <c r="CTC65"/>
      <c r="CTD65"/>
      <c r="CTE65"/>
      <c r="CTF65"/>
      <c r="CTG65"/>
      <c r="CTH65"/>
      <c r="CTI65"/>
      <c r="CTJ65"/>
      <c r="CTK65"/>
      <c r="CTL65"/>
      <c r="CTM65"/>
      <c r="CTN65"/>
      <c r="CTO65"/>
      <c r="CTP65"/>
      <c r="CTQ65"/>
      <c r="CTR65"/>
      <c r="CTS65"/>
      <c r="CTT65"/>
      <c r="CTU65"/>
      <c r="CTV65"/>
      <c r="CTW65"/>
      <c r="CTX65"/>
      <c r="CTY65"/>
      <c r="CTZ65"/>
      <c r="CUA65"/>
      <c r="CUB65"/>
      <c r="CUC65"/>
      <c r="CUD65"/>
      <c r="CUE65"/>
      <c r="CUF65"/>
      <c r="CUG65"/>
      <c r="CUH65"/>
      <c r="CUI65"/>
      <c r="CUJ65"/>
      <c r="CUK65"/>
      <c r="CUL65"/>
      <c r="CUM65"/>
      <c r="CUN65"/>
      <c r="CUO65"/>
      <c r="CUP65"/>
      <c r="CUQ65"/>
      <c r="CUR65"/>
      <c r="CUS65"/>
      <c r="CUT65"/>
      <c r="CUU65"/>
      <c r="CUV65"/>
      <c r="CUW65"/>
      <c r="CUX65"/>
      <c r="CUY65"/>
      <c r="CUZ65"/>
      <c r="CVA65"/>
      <c r="CVB65"/>
      <c r="CVC65"/>
      <c r="CVD65"/>
      <c r="CVE65"/>
      <c r="CVF65"/>
      <c r="CVG65"/>
      <c r="CVH65"/>
      <c r="CVI65"/>
      <c r="CVJ65"/>
      <c r="CVK65"/>
      <c r="CVL65"/>
      <c r="CVM65"/>
      <c r="CVN65"/>
      <c r="CVO65"/>
      <c r="CVP65"/>
      <c r="CVQ65"/>
      <c r="CVR65"/>
      <c r="CVS65"/>
      <c r="CVT65"/>
      <c r="CVU65"/>
      <c r="CVV65"/>
      <c r="CVW65"/>
      <c r="CVX65"/>
      <c r="CVY65"/>
      <c r="CVZ65"/>
      <c r="CWA65"/>
      <c r="CWB65"/>
      <c r="CWC65"/>
      <c r="CWD65"/>
      <c r="CWE65"/>
      <c r="CWF65"/>
      <c r="CWG65"/>
      <c r="CWH65"/>
      <c r="CWI65"/>
      <c r="CWJ65"/>
      <c r="CWK65"/>
      <c r="CWL65"/>
      <c r="CWM65"/>
      <c r="CWN65"/>
      <c r="CWO65"/>
      <c r="CWP65"/>
      <c r="CWQ65"/>
      <c r="CWR65"/>
      <c r="CWS65"/>
      <c r="CWT65"/>
      <c r="CWU65"/>
      <c r="CWV65"/>
      <c r="CWW65"/>
      <c r="CWX65"/>
      <c r="CWY65"/>
      <c r="CWZ65"/>
      <c r="CXA65"/>
      <c r="CXB65"/>
      <c r="CXC65"/>
      <c r="CXD65"/>
      <c r="CXE65"/>
      <c r="CXF65"/>
      <c r="CXG65"/>
      <c r="CXH65"/>
      <c r="CXI65"/>
      <c r="CXJ65"/>
      <c r="CXK65"/>
      <c r="CXL65"/>
      <c r="CXM65"/>
      <c r="CXN65"/>
      <c r="CXO65"/>
      <c r="CXP65"/>
      <c r="CXQ65"/>
      <c r="CXR65"/>
      <c r="CXS65"/>
      <c r="CXT65"/>
      <c r="CXU65"/>
      <c r="CXV65"/>
      <c r="CXW65"/>
      <c r="CXX65"/>
      <c r="CXY65"/>
      <c r="CXZ65"/>
      <c r="CYA65"/>
      <c r="CYB65"/>
      <c r="CYC65"/>
      <c r="CYD65"/>
      <c r="CYE65"/>
      <c r="CYF65"/>
      <c r="CYG65"/>
      <c r="CYH65"/>
      <c r="CYI65"/>
      <c r="CYJ65"/>
      <c r="CYK65"/>
      <c r="CYL65"/>
      <c r="CYM65"/>
      <c r="CYN65"/>
      <c r="CYO65"/>
      <c r="CYP65"/>
      <c r="CYQ65"/>
      <c r="CYR65"/>
      <c r="CYS65"/>
      <c r="CYT65"/>
      <c r="CYU65"/>
      <c r="CYV65"/>
      <c r="CYW65"/>
      <c r="CYX65"/>
      <c r="CYY65"/>
      <c r="CYZ65"/>
      <c r="CZA65"/>
      <c r="CZB65"/>
      <c r="CZC65"/>
      <c r="CZD65"/>
      <c r="CZE65"/>
      <c r="CZF65"/>
      <c r="CZG65"/>
      <c r="CZH65"/>
      <c r="CZI65"/>
      <c r="CZJ65"/>
      <c r="CZK65"/>
      <c r="CZL65"/>
      <c r="CZM65"/>
      <c r="CZN65"/>
      <c r="CZO65"/>
      <c r="CZP65"/>
      <c r="CZQ65"/>
      <c r="CZR65"/>
      <c r="CZS65"/>
      <c r="CZT65"/>
      <c r="CZU65"/>
      <c r="CZV65"/>
      <c r="CZW65"/>
      <c r="CZX65"/>
      <c r="CZY65"/>
      <c r="CZZ65"/>
      <c r="DAA65"/>
      <c r="DAB65"/>
      <c r="DAC65"/>
      <c r="DAD65"/>
      <c r="DAE65"/>
      <c r="DAF65"/>
      <c r="DAG65"/>
      <c r="DAH65"/>
      <c r="DAI65"/>
      <c r="DAJ65"/>
      <c r="DAK65"/>
      <c r="DAL65"/>
      <c r="DAM65"/>
      <c r="DAN65"/>
      <c r="DAO65"/>
      <c r="DAP65"/>
      <c r="DAQ65"/>
      <c r="DAR65"/>
      <c r="DAS65"/>
      <c r="DAT65"/>
      <c r="DAU65"/>
      <c r="DAV65"/>
      <c r="DAW65"/>
      <c r="DAX65"/>
      <c r="DAY65"/>
      <c r="DAZ65"/>
      <c r="DBA65"/>
      <c r="DBB65"/>
      <c r="DBC65"/>
      <c r="DBD65"/>
      <c r="DBE65"/>
      <c r="DBF65"/>
      <c r="DBG65"/>
      <c r="DBH65"/>
      <c r="DBI65"/>
      <c r="DBJ65"/>
      <c r="DBK65"/>
      <c r="DBL65"/>
      <c r="DBM65"/>
      <c r="DBN65"/>
      <c r="DBO65"/>
      <c r="DBP65"/>
      <c r="DBQ65"/>
      <c r="DBR65"/>
      <c r="DBS65"/>
      <c r="DBT65"/>
      <c r="DBU65"/>
      <c r="DBV65"/>
      <c r="DBW65"/>
      <c r="DBX65"/>
      <c r="DBY65"/>
      <c r="DBZ65"/>
      <c r="DCA65"/>
      <c r="DCB65"/>
      <c r="DCC65"/>
      <c r="DCD65"/>
      <c r="DCE65"/>
      <c r="DCF65"/>
      <c r="DCG65"/>
      <c r="DCH65"/>
      <c r="DCI65"/>
      <c r="DCJ65"/>
      <c r="DCK65"/>
      <c r="DCL65"/>
      <c r="DCM65"/>
      <c r="DCN65"/>
      <c r="DCO65"/>
      <c r="DCP65"/>
      <c r="DCQ65"/>
      <c r="DCR65"/>
      <c r="DCS65"/>
      <c r="DCT65"/>
      <c r="DCU65"/>
      <c r="DCV65"/>
      <c r="DCW65"/>
      <c r="DCX65"/>
      <c r="DCY65"/>
      <c r="DCZ65"/>
      <c r="DDA65"/>
      <c r="DDB65"/>
      <c r="DDC65"/>
      <c r="DDD65"/>
      <c r="DDE65"/>
      <c r="DDF65"/>
      <c r="DDG65"/>
      <c r="DDH65"/>
      <c r="DDI65"/>
      <c r="DDJ65"/>
      <c r="DDK65"/>
      <c r="DDL65"/>
      <c r="DDM65"/>
      <c r="DDN65"/>
      <c r="DDO65"/>
      <c r="DDP65"/>
      <c r="DDQ65"/>
      <c r="DDR65"/>
      <c r="DDS65"/>
      <c r="DDT65"/>
      <c r="DDU65"/>
      <c r="DDV65"/>
      <c r="DDW65"/>
      <c r="DDX65"/>
      <c r="DDY65"/>
      <c r="DDZ65"/>
      <c r="DEA65"/>
      <c r="DEB65"/>
      <c r="DEC65"/>
      <c r="DED65"/>
      <c r="DEE65"/>
      <c r="DEF65"/>
      <c r="DEG65"/>
      <c r="DEH65"/>
      <c r="DEI65"/>
      <c r="DEJ65"/>
      <c r="DEK65"/>
      <c r="DEL65"/>
      <c r="DEM65"/>
      <c r="DEN65"/>
      <c r="DEO65"/>
      <c r="DEP65"/>
      <c r="DEQ65"/>
      <c r="DER65"/>
      <c r="DES65"/>
      <c r="DET65"/>
      <c r="DEU65"/>
      <c r="DEV65"/>
      <c r="DEW65"/>
      <c r="DEX65"/>
      <c r="DEY65"/>
      <c r="DEZ65"/>
      <c r="DFA65"/>
      <c r="DFB65"/>
      <c r="DFC65"/>
      <c r="DFD65"/>
      <c r="DFE65"/>
      <c r="DFF65"/>
      <c r="DFG65"/>
      <c r="DFH65"/>
      <c r="DFI65"/>
      <c r="DFJ65"/>
      <c r="DFK65"/>
      <c r="DFL65"/>
      <c r="DFM65"/>
      <c r="DFN65"/>
      <c r="DFO65"/>
      <c r="DFP65"/>
      <c r="DFQ65"/>
      <c r="DFR65"/>
      <c r="DFS65"/>
      <c r="DFT65"/>
      <c r="DFU65"/>
      <c r="DFV65"/>
      <c r="DFW65"/>
      <c r="DFX65"/>
      <c r="DFY65"/>
      <c r="DFZ65"/>
      <c r="DGA65"/>
      <c r="DGB65"/>
      <c r="DGC65"/>
      <c r="DGD65"/>
      <c r="DGE65"/>
      <c r="DGF65"/>
      <c r="DGG65"/>
      <c r="DGH65"/>
      <c r="DGI65"/>
      <c r="DGJ65"/>
      <c r="DGK65"/>
      <c r="DGL65"/>
      <c r="DGM65"/>
      <c r="DGN65"/>
      <c r="DGO65"/>
      <c r="DGP65"/>
      <c r="DGQ65"/>
      <c r="DGR65"/>
      <c r="DGS65"/>
      <c r="DGT65"/>
      <c r="DGU65"/>
      <c r="DGV65"/>
      <c r="DGW65"/>
      <c r="DGX65"/>
      <c r="DGY65"/>
      <c r="DGZ65"/>
      <c r="DHA65"/>
      <c r="DHB65"/>
      <c r="DHC65"/>
      <c r="DHD65"/>
      <c r="DHE65"/>
      <c r="DHF65"/>
      <c r="DHG65"/>
      <c r="DHH65"/>
      <c r="DHI65"/>
      <c r="DHJ65"/>
      <c r="DHK65"/>
      <c r="DHL65"/>
      <c r="DHM65"/>
      <c r="DHN65"/>
      <c r="DHO65"/>
      <c r="DHP65"/>
      <c r="DHQ65"/>
      <c r="DHR65"/>
      <c r="DHS65"/>
      <c r="DHT65"/>
      <c r="DHU65"/>
      <c r="DHV65"/>
      <c r="DHW65"/>
      <c r="DHX65"/>
      <c r="DHY65"/>
      <c r="DHZ65"/>
      <c r="DIA65"/>
      <c r="DIB65"/>
      <c r="DIC65"/>
      <c r="DID65"/>
      <c r="DIE65"/>
      <c r="DIF65"/>
      <c r="DIG65"/>
      <c r="DIH65"/>
      <c r="DII65"/>
      <c r="DIJ65"/>
      <c r="DIK65"/>
      <c r="DIL65"/>
      <c r="DIM65"/>
      <c r="DIN65"/>
      <c r="DIO65"/>
      <c r="DIP65"/>
      <c r="DIQ65"/>
      <c r="DIR65"/>
      <c r="DIS65"/>
      <c r="DIT65"/>
      <c r="DIU65"/>
      <c r="DIV65"/>
      <c r="DIW65"/>
      <c r="DIX65"/>
      <c r="DIY65"/>
      <c r="DIZ65"/>
      <c r="DJA65"/>
      <c r="DJB65"/>
      <c r="DJC65"/>
      <c r="DJD65"/>
      <c r="DJE65"/>
      <c r="DJF65"/>
      <c r="DJG65"/>
      <c r="DJH65"/>
      <c r="DJI65"/>
      <c r="DJJ65"/>
      <c r="DJK65"/>
      <c r="DJL65"/>
      <c r="DJM65"/>
      <c r="DJN65"/>
      <c r="DJO65"/>
      <c r="DJP65"/>
      <c r="DJQ65"/>
      <c r="DJR65"/>
      <c r="DJS65"/>
      <c r="DJT65"/>
      <c r="DJU65"/>
      <c r="DJV65"/>
      <c r="DJW65"/>
      <c r="DJX65"/>
      <c r="DJY65"/>
      <c r="DJZ65"/>
      <c r="DKA65"/>
      <c r="DKB65"/>
      <c r="DKC65"/>
      <c r="DKD65"/>
      <c r="DKE65"/>
      <c r="DKF65"/>
      <c r="DKG65"/>
      <c r="DKH65"/>
      <c r="DKI65"/>
      <c r="DKJ65"/>
      <c r="DKK65"/>
      <c r="DKL65"/>
      <c r="DKM65"/>
      <c r="DKN65"/>
      <c r="DKO65"/>
      <c r="DKP65"/>
      <c r="DKQ65"/>
      <c r="DKR65"/>
      <c r="DKS65"/>
      <c r="DKT65"/>
      <c r="DKU65"/>
      <c r="DKV65"/>
      <c r="DKW65"/>
      <c r="DKX65"/>
      <c r="DKY65"/>
      <c r="DKZ65"/>
      <c r="DLA65"/>
      <c r="DLB65"/>
      <c r="DLC65"/>
      <c r="DLD65"/>
      <c r="DLE65"/>
      <c r="DLF65"/>
      <c r="DLG65"/>
      <c r="DLH65"/>
      <c r="DLI65"/>
      <c r="DLJ65"/>
      <c r="DLK65"/>
      <c r="DLL65"/>
      <c r="DLM65"/>
      <c r="DLN65"/>
      <c r="DLO65"/>
      <c r="DLP65"/>
      <c r="DLQ65"/>
      <c r="DLR65"/>
      <c r="DLS65"/>
      <c r="DLT65"/>
      <c r="DLU65"/>
      <c r="DLV65"/>
      <c r="DLW65"/>
      <c r="DLX65"/>
      <c r="DLY65"/>
      <c r="DLZ65"/>
      <c r="DMA65"/>
      <c r="DMB65"/>
      <c r="DMC65"/>
      <c r="DMD65"/>
      <c r="DME65"/>
      <c r="DMF65"/>
      <c r="DMG65"/>
      <c r="DMH65"/>
      <c r="DMI65"/>
      <c r="DMJ65"/>
      <c r="DMK65"/>
      <c r="DML65"/>
      <c r="DMM65"/>
      <c r="DMN65"/>
      <c r="DMO65"/>
      <c r="DMP65"/>
      <c r="DMQ65"/>
      <c r="DMR65"/>
      <c r="DMS65"/>
      <c r="DMT65"/>
      <c r="DMU65"/>
      <c r="DMV65"/>
      <c r="DMW65"/>
      <c r="DMX65"/>
      <c r="DMY65"/>
      <c r="DMZ65"/>
      <c r="DNA65"/>
      <c r="DNB65"/>
      <c r="DNC65"/>
      <c r="DND65"/>
      <c r="DNE65"/>
      <c r="DNF65"/>
      <c r="DNG65"/>
      <c r="DNH65"/>
      <c r="DNI65"/>
      <c r="DNJ65"/>
      <c r="DNK65"/>
      <c r="DNL65"/>
      <c r="DNM65"/>
      <c r="DNN65"/>
      <c r="DNO65"/>
      <c r="DNP65"/>
      <c r="DNQ65"/>
      <c r="DNR65"/>
      <c r="DNS65"/>
      <c r="DNT65"/>
      <c r="DNU65"/>
      <c r="DNV65"/>
      <c r="DNW65"/>
      <c r="DNX65"/>
      <c r="DNY65"/>
      <c r="DNZ65"/>
      <c r="DOA65"/>
      <c r="DOB65"/>
      <c r="DOC65"/>
      <c r="DOD65"/>
      <c r="DOE65"/>
      <c r="DOF65"/>
      <c r="DOG65"/>
      <c r="DOH65"/>
      <c r="DOI65"/>
      <c r="DOJ65"/>
      <c r="DOK65"/>
      <c r="DOL65"/>
      <c r="DOM65"/>
      <c r="DON65"/>
      <c r="DOO65"/>
      <c r="DOP65"/>
      <c r="DOQ65"/>
      <c r="DOR65"/>
      <c r="DOS65"/>
      <c r="DOT65"/>
      <c r="DOU65"/>
      <c r="DOV65"/>
      <c r="DOW65"/>
      <c r="DOX65"/>
      <c r="DOY65"/>
      <c r="DOZ65"/>
      <c r="DPA65"/>
      <c r="DPB65"/>
      <c r="DPC65"/>
      <c r="DPD65"/>
      <c r="DPE65"/>
      <c r="DPF65"/>
      <c r="DPG65"/>
      <c r="DPH65"/>
      <c r="DPI65"/>
      <c r="DPJ65"/>
      <c r="DPK65"/>
      <c r="DPL65"/>
      <c r="DPM65"/>
      <c r="DPN65"/>
      <c r="DPO65"/>
      <c r="DPP65"/>
      <c r="DPQ65"/>
      <c r="DPR65"/>
      <c r="DPS65"/>
      <c r="DPT65"/>
      <c r="DPU65"/>
      <c r="DPV65"/>
      <c r="DPW65"/>
      <c r="DPX65"/>
      <c r="DPY65"/>
      <c r="DPZ65"/>
      <c r="DQA65"/>
      <c r="DQB65"/>
      <c r="DQC65"/>
      <c r="DQD65"/>
      <c r="DQE65"/>
      <c r="DQF65"/>
      <c r="DQG65"/>
      <c r="DQH65"/>
      <c r="DQI65"/>
      <c r="DQJ65"/>
      <c r="DQK65"/>
      <c r="DQL65"/>
      <c r="DQM65"/>
      <c r="DQN65"/>
      <c r="DQO65"/>
      <c r="DQP65"/>
      <c r="DQQ65"/>
      <c r="DQR65"/>
      <c r="DQS65"/>
      <c r="DQT65"/>
      <c r="DQU65"/>
      <c r="DQV65"/>
      <c r="DQW65"/>
      <c r="DQX65"/>
      <c r="DQY65"/>
      <c r="DQZ65"/>
      <c r="DRA65"/>
      <c r="DRB65"/>
      <c r="DRC65"/>
      <c r="DRD65"/>
      <c r="DRE65"/>
      <c r="DRF65"/>
      <c r="DRG65"/>
      <c r="DRH65"/>
      <c r="DRI65"/>
      <c r="DRJ65"/>
      <c r="DRK65"/>
      <c r="DRL65"/>
      <c r="DRM65"/>
      <c r="DRN65"/>
      <c r="DRO65"/>
      <c r="DRP65"/>
      <c r="DRQ65"/>
      <c r="DRR65"/>
      <c r="DRS65"/>
      <c r="DRT65"/>
      <c r="DRU65"/>
      <c r="DRV65"/>
      <c r="DRW65"/>
      <c r="DRX65"/>
      <c r="DRY65"/>
      <c r="DRZ65"/>
      <c r="DSA65"/>
      <c r="DSB65"/>
      <c r="DSC65"/>
      <c r="DSD65"/>
      <c r="DSE65"/>
      <c r="DSF65"/>
      <c r="DSG65"/>
      <c r="DSH65"/>
      <c r="DSI65"/>
      <c r="DSJ65"/>
      <c r="DSK65"/>
      <c r="DSL65"/>
      <c r="DSM65"/>
      <c r="DSN65"/>
      <c r="DSO65"/>
      <c r="DSP65"/>
      <c r="DSQ65"/>
      <c r="DSR65"/>
      <c r="DSS65"/>
      <c r="DST65"/>
      <c r="DSU65"/>
      <c r="DSV65"/>
      <c r="DSW65"/>
      <c r="DSX65"/>
      <c r="DSY65"/>
      <c r="DSZ65"/>
      <c r="DTA65"/>
      <c r="DTB65"/>
      <c r="DTC65"/>
      <c r="DTD65"/>
      <c r="DTE65"/>
      <c r="DTF65"/>
      <c r="DTG65"/>
      <c r="DTH65"/>
      <c r="DTI65"/>
      <c r="DTJ65"/>
      <c r="DTK65"/>
      <c r="DTL65"/>
      <c r="DTM65"/>
      <c r="DTN65"/>
      <c r="DTO65"/>
      <c r="DTP65"/>
      <c r="DTQ65"/>
      <c r="DTR65"/>
      <c r="DTS65"/>
      <c r="DTT65"/>
      <c r="DTU65"/>
      <c r="DTV65"/>
      <c r="DTW65"/>
      <c r="DTX65"/>
      <c r="DTY65"/>
      <c r="DTZ65"/>
      <c r="DUA65"/>
      <c r="DUB65"/>
      <c r="DUC65"/>
      <c r="DUD65"/>
      <c r="DUE65"/>
      <c r="DUF65"/>
      <c r="DUG65"/>
      <c r="DUH65"/>
      <c r="DUI65"/>
      <c r="DUJ65"/>
      <c r="DUK65"/>
      <c r="DUL65"/>
      <c r="DUM65"/>
      <c r="DUN65"/>
      <c r="DUO65"/>
      <c r="DUP65"/>
      <c r="DUQ65"/>
      <c r="DUR65"/>
      <c r="DUS65"/>
      <c r="DUT65"/>
      <c r="DUU65"/>
      <c r="DUV65"/>
      <c r="DUW65"/>
      <c r="DUX65"/>
      <c r="DUY65"/>
      <c r="DUZ65"/>
      <c r="DVA65"/>
      <c r="DVB65"/>
      <c r="DVC65"/>
      <c r="DVD65"/>
      <c r="DVE65"/>
      <c r="DVF65"/>
      <c r="DVG65"/>
      <c r="DVH65"/>
      <c r="DVI65"/>
      <c r="DVJ65"/>
      <c r="DVK65"/>
      <c r="DVL65"/>
      <c r="DVM65"/>
      <c r="DVN65"/>
      <c r="DVO65"/>
      <c r="DVP65"/>
      <c r="DVQ65"/>
      <c r="DVR65"/>
      <c r="DVS65"/>
      <c r="DVT65"/>
      <c r="DVU65"/>
      <c r="DVV65"/>
      <c r="DVW65"/>
      <c r="DVX65"/>
      <c r="DVY65"/>
      <c r="DVZ65"/>
      <c r="DWA65"/>
      <c r="DWB65"/>
      <c r="DWC65"/>
      <c r="DWD65"/>
      <c r="DWE65"/>
      <c r="DWF65"/>
      <c r="DWG65"/>
      <c r="DWH65"/>
      <c r="DWI65"/>
      <c r="DWJ65"/>
      <c r="DWK65"/>
      <c r="DWL65"/>
      <c r="DWM65"/>
      <c r="DWN65"/>
      <c r="DWO65"/>
      <c r="DWP65"/>
      <c r="DWQ65"/>
      <c r="DWR65"/>
      <c r="DWS65"/>
      <c r="DWT65"/>
      <c r="DWU65"/>
      <c r="DWV65"/>
      <c r="DWW65"/>
      <c r="DWX65"/>
      <c r="DWY65"/>
      <c r="DWZ65"/>
      <c r="DXA65"/>
      <c r="DXB65"/>
      <c r="DXC65"/>
      <c r="DXD65"/>
      <c r="DXE65"/>
      <c r="DXF65"/>
      <c r="DXG65"/>
      <c r="DXH65"/>
      <c r="DXI65"/>
      <c r="DXJ65"/>
      <c r="DXK65"/>
      <c r="DXL65"/>
      <c r="DXM65"/>
      <c r="DXN65"/>
      <c r="DXO65"/>
      <c r="DXP65"/>
      <c r="DXQ65"/>
      <c r="DXR65"/>
      <c r="DXS65"/>
      <c r="DXT65"/>
      <c r="DXU65"/>
      <c r="DXV65"/>
      <c r="DXW65"/>
      <c r="DXX65"/>
      <c r="DXY65"/>
      <c r="DXZ65"/>
      <c r="DYA65"/>
      <c r="DYB65"/>
      <c r="DYC65"/>
      <c r="DYD65"/>
      <c r="DYE65"/>
      <c r="DYF65"/>
      <c r="DYG65"/>
      <c r="DYH65"/>
      <c r="DYI65"/>
      <c r="DYJ65"/>
      <c r="DYK65"/>
      <c r="DYL65"/>
      <c r="DYM65"/>
      <c r="DYN65"/>
      <c r="DYO65"/>
      <c r="DYP65"/>
      <c r="DYQ65"/>
      <c r="DYR65"/>
      <c r="DYS65"/>
      <c r="DYT65"/>
      <c r="DYU65"/>
      <c r="DYV65"/>
      <c r="DYW65"/>
      <c r="DYX65"/>
      <c r="DYY65"/>
      <c r="DYZ65"/>
      <c r="DZA65"/>
      <c r="DZB65"/>
      <c r="DZC65"/>
      <c r="DZD65"/>
      <c r="DZE65"/>
      <c r="DZF65"/>
      <c r="DZG65"/>
      <c r="DZH65"/>
      <c r="DZI65"/>
      <c r="DZJ65"/>
      <c r="DZK65"/>
      <c r="DZL65"/>
      <c r="DZM65"/>
      <c r="DZN65"/>
      <c r="DZO65"/>
      <c r="DZP65"/>
      <c r="DZQ65"/>
      <c r="DZR65"/>
      <c r="DZS65"/>
      <c r="DZT65"/>
      <c r="DZU65"/>
      <c r="DZV65"/>
      <c r="DZW65"/>
      <c r="DZX65"/>
      <c r="DZY65"/>
      <c r="DZZ65"/>
      <c r="EAA65"/>
      <c r="EAB65"/>
      <c r="EAC65"/>
      <c r="EAD65"/>
      <c r="EAE65"/>
      <c r="EAF65"/>
      <c r="EAG65"/>
      <c r="EAH65"/>
      <c r="EAI65"/>
      <c r="EAJ65"/>
      <c r="EAK65"/>
      <c r="EAL65"/>
      <c r="EAM65"/>
      <c r="EAN65"/>
      <c r="EAO65"/>
      <c r="EAP65"/>
      <c r="EAQ65"/>
      <c r="EAR65"/>
      <c r="EAS65"/>
      <c r="EAT65"/>
      <c r="EAU65"/>
      <c r="EAV65"/>
      <c r="EAW65"/>
      <c r="EAX65"/>
      <c r="EAY65"/>
      <c r="EAZ65"/>
      <c r="EBA65"/>
      <c r="EBB65"/>
      <c r="EBC65"/>
      <c r="EBD65"/>
      <c r="EBE65"/>
      <c r="EBF65"/>
      <c r="EBG65"/>
      <c r="EBH65"/>
      <c r="EBI65"/>
      <c r="EBJ65"/>
      <c r="EBK65"/>
      <c r="EBL65"/>
      <c r="EBM65"/>
      <c r="EBN65"/>
      <c r="EBO65"/>
      <c r="EBP65"/>
      <c r="EBQ65"/>
      <c r="EBR65"/>
      <c r="EBS65"/>
      <c r="EBT65"/>
      <c r="EBU65"/>
      <c r="EBV65"/>
      <c r="EBW65"/>
      <c r="EBX65"/>
      <c r="EBY65"/>
      <c r="EBZ65"/>
      <c r="ECA65"/>
      <c r="ECB65"/>
      <c r="ECC65"/>
      <c r="ECD65"/>
      <c r="ECE65"/>
      <c r="ECF65"/>
      <c r="ECG65"/>
      <c r="ECH65"/>
      <c r="ECI65"/>
      <c r="ECJ65"/>
      <c r="ECK65"/>
      <c r="ECL65"/>
      <c r="ECM65"/>
      <c r="ECN65"/>
      <c r="ECO65"/>
      <c r="ECP65"/>
      <c r="ECQ65"/>
      <c r="ECR65"/>
      <c r="ECS65"/>
      <c r="ECT65"/>
      <c r="ECU65"/>
      <c r="ECV65"/>
      <c r="ECW65"/>
      <c r="ECX65"/>
      <c r="ECY65"/>
      <c r="ECZ65"/>
      <c r="EDA65"/>
      <c r="EDB65"/>
      <c r="EDC65"/>
      <c r="EDD65"/>
      <c r="EDE65"/>
      <c r="EDF65"/>
      <c r="EDG65"/>
      <c r="EDH65"/>
      <c r="EDI65"/>
      <c r="EDJ65"/>
      <c r="EDK65"/>
      <c r="EDL65"/>
      <c r="EDM65"/>
      <c r="EDN65"/>
      <c r="EDO65"/>
      <c r="EDP65"/>
      <c r="EDQ65"/>
      <c r="EDR65"/>
      <c r="EDS65"/>
      <c r="EDT65"/>
      <c r="EDU65"/>
      <c r="EDV65"/>
      <c r="EDW65"/>
      <c r="EDX65"/>
      <c r="EDY65"/>
      <c r="EDZ65"/>
      <c r="EEA65"/>
      <c r="EEB65"/>
      <c r="EEC65"/>
      <c r="EED65"/>
      <c r="EEE65"/>
      <c r="EEF65"/>
      <c r="EEG65"/>
      <c r="EEH65"/>
      <c r="EEI65"/>
      <c r="EEJ65"/>
      <c r="EEK65"/>
      <c r="EEL65"/>
      <c r="EEM65"/>
      <c r="EEN65"/>
      <c r="EEO65"/>
      <c r="EEP65"/>
      <c r="EEQ65"/>
      <c r="EER65"/>
      <c r="EES65"/>
      <c r="EET65"/>
      <c r="EEU65"/>
      <c r="EEV65"/>
      <c r="EEW65"/>
      <c r="EEX65"/>
      <c r="EEY65"/>
      <c r="EEZ65"/>
      <c r="EFA65"/>
      <c r="EFB65"/>
      <c r="EFC65"/>
      <c r="EFD65"/>
      <c r="EFE65"/>
      <c r="EFF65"/>
      <c r="EFG65"/>
      <c r="EFH65"/>
      <c r="EFI65"/>
      <c r="EFJ65"/>
      <c r="EFK65"/>
      <c r="EFL65"/>
      <c r="EFM65"/>
      <c r="EFN65"/>
      <c r="EFO65"/>
      <c r="EFP65"/>
      <c r="EFQ65"/>
      <c r="EFR65"/>
      <c r="EFS65"/>
      <c r="EFT65"/>
      <c r="EFU65"/>
      <c r="EFV65"/>
      <c r="EFW65"/>
      <c r="EFX65"/>
      <c r="EFY65"/>
      <c r="EFZ65"/>
      <c r="EGA65"/>
      <c r="EGB65"/>
      <c r="EGC65"/>
      <c r="EGD65"/>
      <c r="EGE65"/>
      <c r="EGF65"/>
      <c r="EGG65"/>
      <c r="EGH65"/>
      <c r="EGI65"/>
      <c r="EGJ65"/>
      <c r="EGK65"/>
      <c r="EGL65"/>
      <c r="EGM65"/>
      <c r="EGN65"/>
      <c r="EGO65"/>
      <c r="EGP65"/>
      <c r="EGQ65"/>
      <c r="EGR65"/>
      <c r="EGS65"/>
      <c r="EGT65"/>
      <c r="EGU65"/>
      <c r="EGV65"/>
      <c r="EGW65"/>
      <c r="EGX65"/>
      <c r="EGY65"/>
      <c r="EGZ65"/>
      <c r="EHA65"/>
      <c r="EHB65"/>
      <c r="EHC65"/>
      <c r="EHD65"/>
      <c r="EHE65"/>
      <c r="EHF65"/>
      <c r="EHG65"/>
      <c r="EHH65"/>
      <c r="EHI65"/>
      <c r="EHJ65"/>
      <c r="EHK65"/>
      <c r="EHL65"/>
      <c r="EHM65"/>
      <c r="EHN65"/>
      <c r="EHO65"/>
      <c r="EHP65"/>
      <c r="EHQ65"/>
      <c r="EHR65"/>
      <c r="EHS65"/>
      <c r="EHT65"/>
      <c r="EHU65"/>
      <c r="EHV65"/>
      <c r="EHW65"/>
      <c r="EHX65"/>
      <c r="EHY65"/>
      <c r="EHZ65"/>
      <c r="EIA65"/>
      <c r="EIB65"/>
      <c r="EIC65"/>
      <c r="EID65"/>
      <c r="EIE65"/>
      <c r="EIF65"/>
      <c r="EIG65"/>
      <c r="EIH65"/>
      <c r="EII65"/>
      <c r="EIJ65"/>
      <c r="EIK65"/>
      <c r="EIL65"/>
      <c r="EIM65"/>
      <c r="EIN65"/>
      <c r="EIO65"/>
      <c r="EIP65"/>
      <c r="EIQ65"/>
      <c r="EIR65"/>
      <c r="EIS65"/>
      <c r="EIT65"/>
      <c r="EIU65"/>
      <c r="EIV65"/>
      <c r="EIW65"/>
      <c r="EIX65"/>
      <c r="EIY65"/>
      <c r="EIZ65"/>
      <c r="EJA65"/>
      <c r="EJB65"/>
      <c r="EJC65"/>
      <c r="EJD65"/>
      <c r="EJE65"/>
      <c r="EJF65"/>
      <c r="EJG65"/>
      <c r="EJH65"/>
      <c r="EJI65"/>
      <c r="EJJ65"/>
      <c r="EJK65"/>
      <c r="EJL65"/>
      <c r="EJM65"/>
      <c r="EJN65"/>
      <c r="EJO65"/>
      <c r="EJP65"/>
      <c r="EJQ65"/>
      <c r="EJR65"/>
      <c r="EJS65"/>
      <c r="EJT65"/>
      <c r="EJU65"/>
      <c r="EJV65"/>
      <c r="EJW65"/>
      <c r="EJX65"/>
      <c r="EJY65"/>
      <c r="EJZ65"/>
      <c r="EKA65"/>
      <c r="EKB65"/>
      <c r="EKC65"/>
      <c r="EKD65"/>
      <c r="EKE65"/>
      <c r="EKF65"/>
      <c r="EKG65"/>
      <c r="EKH65"/>
      <c r="EKI65"/>
      <c r="EKJ65"/>
      <c r="EKK65"/>
      <c r="EKL65"/>
      <c r="EKM65"/>
      <c r="EKN65"/>
      <c r="EKO65"/>
      <c r="EKP65"/>
      <c r="EKQ65"/>
      <c r="EKR65"/>
      <c r="EKS65"/>
      <c r="EKT65"/>
      <c r="EKU65"/>
      <c r="EKV65"/>
      <c r="EKW65"/>
      <c r="EKX65"/>
      <c r="EKY65"/>
      <c r="EKZ65"/>
      <c r="ELA65"/>
      <c r="ELB65"/>
      <c r="ELC65"/>
      <c r="ELD65"/>
      <c r="ELE65"/>
      <c r="ELF65"/>
      <c r="ELG65"/>
      <c r="ELH65"/>
      <c r="ELI65"/>
      <c r="ELJ65"/>
      <c r="ELK65"/>
      <c r="ELL65"/>
      <c r="ELM65"/>
      <c r="ELN65"/>
      <c r="ELO65"/>
      <c r="ELP65"/>
      <c r="ELQ65"/>
      <c r="ELR65"/>
      <c r="ELS65"/>
      <c r="ELT65"/>
      <c r="ELU65"/>
      <c r="ELV65"/>
      <c r="ELW65"/>
      <c r="ELX65"/>
      <c r="ELY65"/>
      <c r="ELZ65"/>
      <c r="EMA65"/>
      <c r="EMB65"/>
      <c r="EMC65"/>
      <c r="EMD65"/>
      <c r="EME65"/>
      <c r="EMF65"/>
      <c r="EMG65"/>
      <c r="EMH65"/>
      <c r="EMI65"/>
      <c r="EMJ65"/>
      <c r="EMK65"/>
      <c r="EML65"/>
      <c r="EMM65"/>
      <c r="EMN65"/>
      <c r="EMO65"/>
      <c r="EMP65"/>
      <c r="EMQ65"/>
      <c r="EMR65"/>
      <c r="EMS65"/>
      <c r="EMT65"/>
      <c r="EMU65"/>
      <c r="EMV65"/>
      <c r="EMW65"/>
      <c r="EMX65"/>
      <c r="EMY65"/>
      <c r="EMZ65"/>
      <c r="ENA65"/>
      <c r="ENB65"/>
      <c r="ENC65"/>
      <c r="END65"/>
      <c r="ENE65"/>
      <c r="ENF65"/>
      <c r="ENG65"/>
      <c r="ENH65"/>
      <c r="ENI65"/>
      <c r="ENJ65"/>
      <c r="ENK65"/>
      <c r="ENL65"/>
      <c r="ENM65"/>
      <c r="ENN65"/>
      <c r="ENO65"/>
      <c r="ENP65"/>
      <c r="ENQ65"/>
      <c r="ENR65"/>
      <c r="ENS65"/>
      <c r="ENT65"/>
      <c r="ENU65"/>
      <c r="ENV65"/>
      <c r="ENW65"/>
      <c r="ENX65"/>
      <c r="ENY65"/>
      <c r="ENZ65"/>
      <c r="EOA65"/>
      <c r="EOB65"/>
      <c r="EOC65"/>
      <c r="EOD65"/>
      <c r="EOE65"/>
      <c r="EOF65"/>
      <c r="EOG65"/>
      <c r="EOH65"/>
      <c r="EOI65"/>
      <c r="EOJ65"/>
      <c r="EOK65"/>
      <c r="EOL65"/>
      <c r="EOM65"/>
      <c r="EON65"/>
      <c r="EOO65"/>
      <c r="EOP65"/>
      <c r="EOQ65"/>
      <c r="EOR65"/>
      <c r="EOS65"/>
      <c r="EOT65"/>
      <c r="EOU65"/>
      <c r="EOV65"/>
      <c r="EOW65"/>
      <c r="EOX65"/>
      <c r="EOY65"/>
      <c r="EOZ65"/>
      <c r="EPA65"/>
      <c r="EPB65"/>
      <c r="EPC65"/>
      <c r="EPD65"/>
      <c r="EPE65"/>
      <c r="EPF65"/>
      <c r="EPG65"/>
      <c r="EPH65"/>
      <c r="EPI65"/>
      <c r="EPJ65"/>
      <c r="EPK65"/>
      <c r="EPL65"/>
      <c r="EPM65"/>
      <c r="EPN65"/>
      <c r="EPO65"/>
      <c r="EPP65"/>
      <c r="EPQ65"/>
      <c r="EPR65"/>
      <c r="EPS65"/>
      <c r="EPT65"/>
      <c r="EPU65"/>
      <c r="EPV65"/>
      <c r="EPW65"/>
      <c r="EPX65"/>
      <c r="EPY65"/>
      <c r="EPZ65"/>
      <c r="EQA65"/>
      <c r="EQB65"/>
      <c r="EQC65"/>
      <c r="EQD65"/>
      <c r="EQE65"/>
      <c r="EQF65"/>
      <c r="EQG65"/>
      <c r="EQH65"/>
      <c r="EQI65"/>
      <c r="EQJ65"/>
      <c r="EQK65"/>
      <c r="EQL65"/>
      <c r="EQM65"/>
      <c r="EQN65"/>
      <c r="EQO65"/>
      <c r="EQP65"/>
      <c r="EQQ65"/>
      <c r="EQR65"/>
      <c r="EQS65"/>
      <c r="EQT65"/>
      <c r="EQU65"/>
      <c r="EQV65"/>
      <c r="EQW65"/>
      <c r="EQX65"/>
      <c r="EQY65"/>
      <c r="EQZ65"/>
      <c r="ERA65"/>
      <c r="ERB65"/>
      <c r="ERC65"/>
      <c r="ERD65"/>
      <c r="ERE65"/>
      <c r="ERF65"/>
      <c r="ERG65"/>
      <c r="ERH65"/>
      <c r="ERI65"/>
      <c r="ERJ65"/>
      <c r="ERK65"/>
      <c r="ERL65"/>
      <c r="ERM65"/>
      <c r="ERN65"/>
      <c r="ERO65"/>
      <c r="ERP65"/>
      <c r="ERQ65"/>
      <c r="ERR65"/>
      <c r="ERS65"/>
      <c r="ERT65"/>
      <c r="ERU65"/>
      <c r="ERV65"/>
      <c r="ERW65"/>
      <c r="ERX65"/>
      <c r="ERY65"/>
      <c r="ERZ65"/>
      <c r="ESA65"/>
      <c r="ESB65"/>
      <c r="ESC65"/>
      <c r="ESD65"/>
      <c r="ESE65"/>
      <c r="ESF65"/>
      <c r="ESG65"/>
      <c r="ESH65"/>
      <c r="ESI65"/>
      <c r="ESJ65"/>
      <c r="ESK65"/>
      <c r="ESL65"/>
      <c r="ESM65"/>
      <c r="ESN65"/>
      <c r="ESO65"/>
      <c r="ESP65"/>
      <c r="ESQ65"/>
      <c r="ESR65"/>
      <c r="ESS65"/>
      <c r="EST65"/>
      <c r="ESU65"/>
      <c r="ESV65"/>
      <c r="ESW65"/>
      <c r="ESX65"/>
      <c r="ESY65"/>
      <c r="ESZ65"/>
      <c r="ETA65"/>
      <c r="ETB65"/>
      <c r="ETC65"/>
      <c r="ETD65"/>
      <c r="ETE65"/>
      <c r="ETF65"/>
      <c r="ETG65"/>
      <c r="ETH65"/>
      <c r="ETI65"/>
      <c r="ETJ65"/>
      <c r="ETK65"/>
      <c r="ETL65"/>
      <c r="ETM65"/>
      <c r="ETN65"/>
      <c r="ETO65"/>
      <c r="ETP65"/>
      <c r="ETQ65"/>
      <c r="ETR65"/>
      <c r="ETS65"/>
      <c r="ETT65"/>
      <c r="ETU65"/>
      <c r="ETV65"/>
      <c r="ETW65"/>
      <c r="ETX65"/>
      <c r="ETY65"/>
      <c r="ETZ65"/>
      <c r="EUA65"/>
      <c r="EUB65"/>
      <c r="EUC65"/>
      <c r="EUD65"/>
      <c r="EUE65"/>
      <c r="EUF65"/>
      <c r="EUG65"/>
      <c r="EUH65"/>
      <c r="EUI65"/>
      <c r="EUJ65"/>
      <c r="EUK65"/>
      <c r="EUL65"/>
      <c r="EUM65"/>
      <c r="EUN65"/>
      <c r="EUO65"/>
      <c r="EUP65"/>
      <c r="EUQ65"/>
      <c r="EUR65"/>
      <c r="EUS65"/>
      <c r="EUT65"/>
      <c r="EUU65"/>
      <c r="EUV65"/>
      <c r="EUW65"/>
      <c r="EUX65"/>
      <c r="EUY65"/>
      <c r="EUZ65"/>
      <c r="EVA65"/>
      <c r="EVB65"/>
      <c r="EVC65"/>
      <c r="EVD65"/>
      <c r="EVE65"/>
      <c r="EVF65"/>
      <c r="EVG65"/>
      <c r="EVH65"/>
      <c r="EVI65"/>
      <c r="EVJ65"/>
      <c r="EVK65"/>
      <c r="EVL65"/>
      <c r="EVM65"/>
      <c r="EVN65"/>
      <c r="EVO65"/>
      <c r="EVP65"/>
      <c r="EVQ65"/>
      <c r="EVR65"/>
      <c r="EVS65"/>
      <c r="EVT65"/>
      <c r="EVU65"/>
      <c r="EVV65"/>
      <c r="EVW65"/>
      <c r="EVX65"/>
      <c r="EVY65"/>
      <c r="EVZ65"/>
      <c r="EWA65"/>
      <c r="EWB65"/>
      <c r="EWC65"/>
      <c r="EWD65"/>
      <c r="EWE65"/>
      <c r="EWF65"/>
      <c r="EWG65"/>
      <c r="EWH65"/>
      <c r="EWI65"/>
      <c r="EWJ65"/>
      <c r="EWK65"/>
      <c r="EWL65"/>
      <c r="EWM65"/>
      <c r="EWN65"/>
      <c r="EWO65"/>
      <c r="EWP65"/>
      <c r="EWQ65"/>
      <c r="EWR65"/>
      <c r="EWS65"/>
      <c r="EWT65"/>
      <c r="EWU65"/>
      <c r="EWV65"/>
      <c r="EWW65"/>
      <c r="EWX65"/>
      <c r="EWY65"/>
      <c r="EWZ65"/>
      <c r="EXA65"/>
      <c r="EXB65"/>
      <c r="EXC65"/>
      <c r="EXD65"/>
      <c r="EXE65"/>
      <c r="EXF65"/>
      <c r="EXG65"/>
      <c r="EXH65"/>
      <c r="EXI65"/>
      <c r="EXJ65"/>
      <c r="EXK65"/>
      <c r="EXL65"/>
      <c r="EXM65"/>
      <c r="EXN65"/>
      <c r="EXO65"/>
      <c r="EXP65"/>
      <c r="EXQ65"/>
      <c r="EXR65"/>
      <c r="EXS65"/>
      <c r="EXT65"/>
      <c r="EXU65"/>
      <c r="EXV65"/>
      <c r="EXW65"/>
      <c r="EXX65"/>
      <c r="EXY65"/>
      <c r="EXZ65"/>
      <c r="EYA65"/>
      <c r="EYB65"/>
      <c r="EYC65"/>
      <c r="EYD65"/>
      <c r="EYE65"/>
      <c r="EYF65"/>
      <c r="EYG65"/>
      <c r="EYH65"/>
      <c r="EYI65"/>
      <c r="EYJ65"/>
      <c r="EYK65"/>
      <c r="EYL65"/>
      <c r="EYM65"/>
      <c r="EYN65"/>
      <c r="EYO65"/>
      <c r="EYP65"/>
      <c r="EYQ65"/>
      <c r="EYR65"/>
      <c r="EYS65"/>
      <c r="EYT65"/>
      <c r="EYU65"/>
      <c r="EYV65"/>
      <c r="EYW65"/>
      <c r="EYX65"/>
      <c r="EYY65"/>
      <c r="EYZ65"/>
      <c r="EZA65"/>
      <c r="EZB65"/>
      <c r="EZC65"/>
      <c r="EZD65"/>
      <c r="EZE65"/>
      <c r="EZF65"/>
      <c r="EZG65"/>
      <c r="EZH65"/>
      <c r="EZI65"/>
      <c r="EZJ65"/>
      <c r="EZK65"/>
      <c r="EZL65"/>
      <c r="EZM65"/>
      <c r="EZN65"/>
      <c r="EZO65"/>
      <c r="EZP65"/>
      <c r="EZQ65"/>
      <c r="EZR65"/>
      <c r="EZS65"/>
      <c r="EZT65"/>
      <c r="EZU65"/>
      <c r="EZV65"/>
      <c r="EZW65"/>
      <c r="EZX65"/>
      <c r="EZY65"/>
      <c r="EZZ65"/>
      <c r="FAA65"/>
      <c r="FAB65"/>
      <c r="FAC65"/>
      <c r="FAD65"/>
      <c r="FAE65"/>
      <c r="FAF65"/>
      <c r="FAG65"/>
      <c r="FAH65"/>
      <c r="FAI65"/>
      <c r="FAJ65"/>
      <c r="FAK65"/>
      <c r="FAL65"/>
      <c r="FAM65"/>
      <c r="FAN65"/>
      <c r="FAO65"/>
      <c r="FAP65"/>
      <c r="FAQ65"/>
      <c r="FAR65"/>
      <c r="FAS65"/>
      <c r="FAT65"/>
      <c r="FAU65"/>
      <c r="FAV65"/>
      <c r="FAW65"/>
      <c r="FAX65"/>
      <c r="FAY65"/>
      <c r="FAZ65"/>
      <c r="FBA65"/>
      <c r="FBB65"/>
      <c r="FBC65"/>
      <c r="FBD65"/>
      <c r="FBE65"/>
      <c r="FBF65"/>
      <c r="FBG65"/>
      <c r="FBH65"/>
      <c r="FBI65"/>
      <c r="FBJ65"/>
      <c r="FBK65"/>
      <c r="FBL65"/>
      <c r="FBM65"/>
      <c r="FBN65"/>
      <c r="FBO65"/>
      <c r="FBP65"/>
      <c r="FBQ65"/>
      <c r="FBR65"/>
      <c r="FBS65"/>
      <c r="FBT65"/>
      <c r="FBU65"/>
      <c r="FBV65"/>
      <c r="FBW65"/>
      <c r="FBX65"/>
      <c r="FBY65"/>
      <c r="FBZ65"/>
      <c r="FCA65"/>
      <c r="FCB65"/>
      <c r="FCC65"/>
      <c r="FCD65"/>
      <c r="FCE65"/>
      <c r="FCF65"/>
      <c r="FCG65"/>
      <c r="FCH65"/>
      <c r="FCI65"/>
      <c r="FCJ65"/>
      <c r="FCK65"/>
      <c r="FCL65"/>
      <c r="FCM65"/>
      <c r="FCN65"/>
      <c r="FCO65"/>
      <c r="FCP65"/>
      <c r="FCQ65"/>
      <c r="FCR65"/>
      <c r="FCS65"/>
      <c r="FCT65"/>
      <c r="FCU65"/>
      <c r="FCV65"/>
      <c r="FCW65"/>
      <c r="FCX65"/>
      <c r="FCY65"/>
      <c r="FCZ65"/>
      <c r="FDA65"/>
      <c r="FDB65"/>
      <c r="FDC65"/>
      <c r="FDD65"/>
      <c r="FDE65"/>
      <c r="FDF65"/>
      <c r="FDG65"/>
      <c r="FDH65"/>
      <c r="FDI65"/>
      <c r="FDJ65"/>
      <c r="FDK65"/>
      <c r="FDL65"/>
      <c r="FDM65"/>
      <c r="FDN65"/>
      <c r="FDO65"/>
      <c r="FDP65"/>
      <c r="FDQ65"/>
      <c r="FDR65"/>
      <c r="FDS65"/>
      <c r="FDT65"/>
      <c r="FDU65"/>
      <c r="FDV65"/>
      <c r="FDW65"/>
      <c r="FDX65"/>
      <c r="FDY65"/>
      <c r="FDZ65"/>
      <c r="FEA65"/>
      <c r="FEB65"/>
      <c r="FEC65"/>
      <c r="FED65"/>
      <c r="FEE65"/>
      <c r="FEF65"/>
      <c r="FEG65"/>
      <c r="FEH65"/>
      <c r="FEI65"/>
      <c r="FEJ65"/>
      <c r="FEK65"/>
      <c r="FEL65"/>
      <c r="FEM65"/>
      <c r="FEN65"/>
      <c r="FEO65"/>
      <c r="FEP65"/>
      <c r="FEQ65"/>
      <c r="FER65"/>
      <c r="FES65"/>
      <c r="FET65"/>
      <c r="FEU65"/>
      <c r="FEV65"/>
      <c r="FEW65"/>
      <c r="FEX65"/>
      <c r="FEY65"/>
      <c r="FEZ65"/>
      <c r="FFA65"/>
      <c r="FFB65"/>
      <c r="FFC65"/>
      <c r="FFD65"/>
      <c r="FFE65"/>
      <c r="FFF65"/>
      <c r="FFG65"/>
      <c r="FFH65"/>
      <c r="FFI65"/>
      <c r="FFJ65"/>
      <c r="FFK65"/>
      <c r="FFL65"/>
      <c r="FFM65"/>
      <c r="FFN65"/>
      <c r="FFO65"/>
      <c r="FFP65"/>
      <c r="FFQ65"/>
      <c r="FFR65"/>
      <c r="FFS65"/>
      <c r="FFT65"/>
      <c r="FFU65"/>
      <c r="FFV65"/>
      <c r="FFW65"/>
      <c r="FFX65"/>
      <c r="FFY65"/>
      <c r="FFZ65"/>
      <c r="FGA65"/>
      <c r="FGB65"/>
      <c r="FGC65"/>
      <c r="FGD65"/>
      <c r="FGE65"/>
      <c r="FGF65"/>
      <c r="FGG65"/>
      <c r="FGH65"/>
      <c r="FGI65"/>
      <c r="FGJ65"/>
      <c r="FGK65"/>
      <c r="FGL65"/>
      <c r="FGM65"/>
      <c r="FGN65"/>
      <c r="FGO65"/>
      <c r="FGP65"/>
      <c r="FGQ65"/>
      <c r="FGR65"/>
      <c r="FGS65"/>
      <c r="FGT65"/>
      <c r="FGU65"/>
      <c r="FGV65"/>
      <c r="FGW65"/>
      <c r="FGX65"/>
      <c r="FGY65"/>
      <c r="FGZ65"/>
      <c r="FHA65"/>
      <c r="FHB65"/>
      <c r="FHC65"/>
      <c r="FHD65"/>
      <c r="FHE65"/>
      <c r="FHF65"/>
      <c r="FHG65"/>
      <c r="FHH65"/>
      <c r="FHI65"/>
      <c r="FHJ65"/>
      <c r="FHK65"/>
      <c r="FHL65"/>
      <c r="FHM65"/>
      <c r="FHN65"/>
      <c r="FHO65"/>
      <c r="FHP65"/>
      <c r="FHQ65"/>
      <c r="FHR65"/>
      <c r="FHS65"/>
      <c r="FHT65"/>
      <c r="FHU65"/>
      <c r="FHV65"/>
      <c r="FHW65"/>
      <c r="FHX65"/>
      <c r="FHY65"/>
      <c r="FHZ65"/>
      <c r="FIA65"/>
      <c r="FIB65"/>
      <c r="FIC65"/>
      <c r="FID65"/>
      <c r="FIE65"/>
      <c r="FIF65"/>
      <c r="FIG65"/>
      <c r="FIH65"/>
      <c r="FII65"/>
      <c r="FIJ65"/>
      <c r="FIK65"/>
      <c r="FIL65"/>
      <c r="FIM65"/>
      <c r="FIN65"/>
      <c r="FIO65"/>
      <c r="FIP65"/>
      <c r="FIQ65"/>
      <c r="FIR65"/>
      <c r="FIS65"/>
      <c r="FIT65"/>
      <c r="FIU65"/>
      <c r="FIV65"/>
      <c r="FIW65"/>
      <c r="FIX65"/>
      <c r="FIY65"/>
      <c r="FIZ65"/>
      <c r="FJA65"/>
      <c r="FJB65"/>
      <c r="FJC65"/>
      <c r="FJD65"/>
      <c r="FJE65"/>
      <c r="FJF65"/>
      <c r="FJG65"/>
      <c r="FJH65"/>
      <c r="FJI65"/>
      <c r="FJJ65"/>
      <c r="FJK65"/>
      <c r="FJL65"/>
      <c r="FJM65"/>
      <c r="FJN65"/>
      <c r="FJO65"/>
      <c r="FJP65"/>
      <c r="FJQ65"/>
      <c r="FJR65"/>
      <c r="FJS65"/>
      <c r="FJT65"/>
      <c r="FJU65"/>
      <c r="FJV65"/>
      <c r="FJW65"/>
      <c r="FJX65"/>
      <c r="FJY65"/>
      <c r="FJZ65"/>
      <c r="FKA65"/>
      <c r="FKB65"/>
      <c r="FKC65"/>
      <c r="FKD65"/>
      <c r="FKE65"/>
      <c r="FKF65"/>
      <c r="FKG65"/>
      <c r="FKH65"/>
      <c r="FKI65"/>
      <c r="FKJ65"/>
      <c r="FKK65"/>
      <c r="FKL65"/>
      <c r="FKM65"/>
      <c r="FKN65"/>
      <c r="FKO65"/>
      <c r="FKP65"/>
      <c r="FKQ65"/>
      <c r="FKR65"/>
      <c r="FKS65"/>
      <c r="FKT65"/>
      <c r="FKU65"/>
      <c r="FKV65"/>
      <c r="FKW65"/>
      <c r="FKX65"/>
      <c r="FKY65"/>
      <c r="FKZ65"/>
      <c r="FLA65"/>
      <c r="FLB65"/>
      <c r="FLC65"/>
      <c r="FLD65"/>
      <c r="FLE65"/>
      <c r="FLF65"/>
      <c r="FLG65"/>
      <c r="FLH65"/>
      <c r="FLI65"/>
      <c r="FLJ65"/>
      <c r="FLK65"/>
      <c r="FLL65"/>
      <c r="FLM65"/>
      <c r="FLN65"/>
      <c r="FLO65"/>
      <c r="FLP65"/>
      <c r="FLQ65"/>
      <c r="FLR65"/>
      <c r="FLS65"/>
      <c r="FLT65"/>
      <c r="FLU65"/>
      <c r="FLV65"/>
      <c r="FLW65"/>
      <c r="FLX65"/>
      <c r="FLY65"/>
      <c r="FLZ65"/>
      <c r="FMA65"/>
      <c r="FMB65"/>
      <c r="FMC65"/>
      <c r="FMD65"/>
      <c r="FME65"/>
      <c r="FMF65"/>
      <c r="FMG65"/>
      <c r="FMH65"/>
      <c r="FMI65"/>
      <c r="FMJ65"/>
      <c r="FMK65"/>
      <c r="FML65"/>
      <c r="FMM65"/>
      <c r="FMN65"/>
      <c r="FMO65"/>
      <c r="FMP65"/>
      <c r="FMQ65"/>
      <c r="FMR65"/>
      <c r="FMS65"/>
      <c r="FMT65"/>
      <c r="FMU65"/>
      <c r="FMV65"/>
      <c r="FMW65"/>
      <c r="FMX65"/>
      <c r="FMY65"/>
      <c r="FMZ65"/>
      <c r="FNA65"/>
      <c r="FNB65"/>
      <c r="FNC65"/>
      <c r="FND65"/>
      <c r="FNE65"/>
      <c r="FNF65"/>
      <c r="FNG65"/>
      <c r="FNH65"/>
      <c r="FNI65"/>
      <c r="FNJ65"/>
      <c r="FNK65"/>
      <c r="FNL65"/>
      <c r="FNM65"/>
      <c r="FNN65"/>
      <c r="FNO65"/>
      <c r="FNP65"/>
      <c r="FNQ65"/>
      <c r="FNR65"/>
      <c r="FNS65"/>
      <c r="FNT65"/>
      <c r="FNU65"/>
      <c r="FNV65"/>
      <c r="FNW65"/>
      <c r="FNX65"/>
      <c r="FNY65"/>
      <c r="FNZ65"/>
      <c r="FOA65"/>
      <c r="FOB65"/>
      <c r="FOC65"/>
      <c r="FOD65"/>
      <c r="FOE65"/>
      <c r="FOF65"/>
      <c r="FOG65"/>
      <c r="FOH65"/>
      <c r="FOI65"/>
      <c r="FOJ65"/>
      <c r="FOK65"/>
      <c r="FOL65"/>
      <c r="FOM65"/>
      <c r="FON65"/>
      <c r="FOO65"/>
      <c r="FOP65"/>
      <c r="FOQ65"/>
      <c r="FOR65"/>
      <c r="FOS65"/>
      <c r="FOT65"/>
      <c r="FOU65"/>
      <c r="FOV65"/>
      <c r="FOW65"/>
      <c r="FOX65"/>
      <c r="FOY65"/>
      <c r="FOZ65"/>
      <c r="FPA65"/>
      <c r="FPB65"/>
      <c r="FPC65"/>
      <c r="FPD65"/>
      <c r="FPE65"/>
      <c r="FPF65"/>
      <c r="FPG65"/>
      <c r="FPH65"/>
      <c r="FPI65"/>
      <c r="FPJ65"/>
      <c r="FPK65"/>
      <c r="FPL65"/>
      <c r="FPM65"/>
      <c r="FPN65"/>
      <c r="FPO65"/>
      <c r="FPP65"/>
      <c r="FPQ65"/>
      <c r="FPR65"/>
      <c r="FPS65"/>
      <c r="FPT65"/>
      <c r="FPU65"/>
      <c r="FPV65"/>
      <c r="FPW65"/>
      <c r="FPX65"/>
      <c r="FPY65"/>
      <c r="FPZ65"/>
      <c r="FQA65"/>
      <c r="FQB65"/>
      <c r="FQC65"/>
      <c r="FQD65"/>
      <c r="FQE65"/>
      <c r="FQF65"/>
      <c r="FQG65"/>
      <c r="FQH65"/>
      <c r="FQI65"/>
      <c r="FQJ65"/>
      <c r="FQK65"/>
      <c r="FQL65"/>
      <c r="FQM65"/>
      <c r="FQN65"/>
      <c r="FQO65"/>
      <c r="FQP65"/>
      <c r="FQQ65"/>
      <c r="FQR65"/>
      <c r="FQS65"/>
      <c r="FQT65"/>
      <c r="FQU65"/>
      <c r="FQV65"/>
      <c r="FQW65"/>
      <c r="FQX65"/>
      <c r="FQY65"/>
      <c r="FQZ65"/>
      <c r="FRA65"/>
      <c r="FRB65"/>
      <c r="FRC65"/>
      <c r="FRD65"/>
      <c r="FRE65"/>
      <c r="FRF65"/>
      <c r="FRG65"/>
      <c r="FRH65"/>
      <c r="FRI65"/>
      <c r="FRJ65"/>
      <c r="FRK65"/>
      <c r="FRL65"/>
      <c r="FRM65"/>
      <c r="FRN65"/>
      <c r="FRO65"/>
      <c r="FRP65"/>
      <c r="FRQ65"/>
      <c r="FRR65"/>
      <c r="FRS65"/>
      <c r="FRT65"/>
      <c r="FRU65"/>
      <c r="FRV65"/>
      <c r="FRW65"/>
      <c r="FRX65"/>
      <c r="FRY65"/>
      <c r="FRZ65"/>
      <c r="FSA65"/>
      <c r="FSB65"/>
      <c r="FSC65"/>
      <c r="FSD65"/>
      <c r="FSE65"/>
      <c r="FSF65"/>
      <c r="FSG65"/>
      <c r="FSH65"/>
      <c r="FSI65"/>
      <c r="FSJ65"/>
      <c r="FSK65"/>
      <c r="FSL65"/>
      <c r="FSM65"/>
      <c r="FSN65"/>
      <c r="FSO65"/>
      <c r="FSP65"/>
      <c r="FSQ65"/>
      <c r="FSR65"/>
      <c r="FSS65"/>
      <c r="FST65"/>
      <c r="FSU65"/>
      <c r="FSV65"/>
      <c r="FSW65"/>
      <c r="FSX65"/>
      <c r="FSY65"/>
      <c r="FSZ65"/>
      <c r="FTA65"/>
      <c r="FTB65"/>
      <c r="FTC65"/>
      <c r="FTD65"/>
      <c r="FTE65"/>
      <c r="FTF65"/>
      <c r="FTG65"/>
      <c r="FTH65"/>
      <c r="FTI65"/>
      <c r="FTJ65"/>
      <c r="FTK65"/>
      <c r="FTL65"/>
      <c r="FTM65"/>
      <c r="FTN65"/>
      <c r="FTO65"/>
      <c r="FTP65"/>
      <c r="FTQ65"/>
      <c r="FTR65"/>
      <c r="FTS65"/>
      <c r="FTT65"/>
      <c r="FTU65"/>
      <c r="FTV65"/>
      <c r="FTW65"/>
      <c r="FTX65"/>
      <c r="FTY65"/>
      <c r="FTZ65"/>
      <c r="FUA65"/>
      <c r="FUB65"/>
      <c r="FUC65"/>
      <c r="FUD65"/>
      <c r="FUE65"/>
      <c r="FUF65"/>
      <c r="FUG65"/>
      <c r="FUH65"/>
      <c r="FUI65"/>
      <c r="FUJ65"/>
      <c r="FUK65"/>
      <c r="FUL65"/>
      <c r="FUM65"/>
      <c r="FUN65"/>
      <c r="FUO65"/>
      <c r="FUP65"/>
      <c r="FUQ65"/>
      <c r="FUR65"/>
      <c r="FUS65"/>
      <c r="FUT65"/>
      <c r="FUU65"/>
      <c r="FUV65"/>
      <c r="FUW65"/>
      <c r="FUX65"/>
      <c r="FUY65"/>
      <c r="FUZ65"/>
      <c r="FVA65"/>
      <c r="FVB65"/>
      <c r="FVC65"/>
      <c r="FVD65"/>
      <c r="FVE65"/>
      <c r="FVF65"/>
      <c r="FVG65"/>
      <c r="FVH65"/>
      <c r="FVI65"/>
      <c r="FVJ65"/>
      <c r="FVK65"/>
      <c r="FVL65"/>
      <c r="FVM65"/>
      <c r="FVN65"/>
      <c r="FVO65"/>
      <c r="FVP65"/>
      <c r="FVQ65"/>
      <c r="FVR65"/>
      <c r="FVS65"/>
      <c r="FVT65"/>
      <c r="FVU65"/>
      <c r="FVV65"/>
      <c r="FVW65"/>
      <c r="FVX65"/>
      <c r="FVY65"/>
      <c r="FVZ65"/>
      <c r="FWA65"/>
      <c r="FWB65"/>
      <c r="FWC65"/>
      <c r="FWD65"/>
      <c r="FWE65"/>
      <c r="FWF65"/>
      <c r="FWG65"/>
      <c r="FWH65"/>
      <c r="FWI65"/>
      <c r="FWJ65"/>
      <c r="FWK65"/>
      <c r="FWL65"/>
      <c r="FWM65"/>
      <c r="FWN65"/>
      <c r="FWO65"/>
      <c r="FWP65"/>
      <c r="FWQ65"/>
      <c r="FWR65"/>
      <c r="FWS65"/>
      <c r="FWT65"/>
      <c r="FWU65"/>
      <c r="FWV65"/>
      <c r="FWW65"/>
      <c r="FWX65"/>
      <c r="FWY65"/>
      <c r="FWZ65"/>
      <c r="FXA65"/>
      <c r="FXB65"/>
      <c r="FXC65"/>
      <c r="FXD65"/>
      <c r="FXE65"/>
      <c r="FXF65"/>
      <c r="FXG65"/>
      <c r="FXH65"/>
      <c r="FXI65"/>
      <c r="FXJ65"/>
      <c r="FXK65"/>
      <c r="FXL65"/>
      <c r="FXM65"/>
      <c r="FXN65"/>
      <c r="FXO65"/>
      <c r="FXP65"/>
      <c r="FXQ65"/>
      <c r="FXR65"/>
      <c r="FXS65"/>
      <c r="FXT65"/>
      <c r="FXU65"/>
      <c r="FXV65"/>
      <c r="FXW65"/>
      <c r="FXX65"/>
      <c r="FXY65"/>
      <c r="FXZ65"/>
      <c r="FYA65"/>
      <c r="FYB65"/>
      <c r="FYC65"/>
      <c r="FYD65"/>
      <c r="FYE65"/>
      <c r="FYF65"/>
      <c r="FYG65"/>
      <c r="FYH65"/>
      <c r="FYI65"/>
      <c r="FYJ65"/>
      <c r="FYK65"/>
      <c r="FYL65"/>
      <c r="FYM65"/>
      <c r="FYN65"/>
      <c r="FYO65"/>
      <c r="FYP65"/>
      <c r="FYQ65"/>
      <c r="FYR65"/>
      <c r="FYS65"/>
      <c r="FYT65"/>
      <c r="FYU65"/>
      <c r="FYV65"/>
      <c r="FYW65"/>
      <c r="FYX65"/>
      <c r="FYY65"/>
      <c r="FYZ65"/>
      <c r="FZA65"/>
      <c r="FZB65"/>
      <c r="FZC65"/>
      <c r="FZD65"/>
      <c r="FZE65"/>
      <c r="FZF65"/>
      <c r="FZG65"/>
      <c r="FZH65"/>
      <c r="FZI65"/>
      <c r="FZJ65"/>
      <c r="FZK65"/>
      <c r="FZL65"/>
      <c r="FZM65"/>
      <c r="FZN65"/>
      <c r="FZO65"/>
      <c r="FZP65"/>
      <c r="FZQ65"/>
      <c r="FZR65"/>
      <c r="FZS65"/>
      <c r="FZT65"/>
      <c r="FZU65"/>
      <c r="FZV65"/>
      <c r="FZW65"/>
      <c r="FZX65"/>
      <c r="FZY65"/>
      <c r="FZZ65"/>
      <c r="GAA65"/>
      <c r="GAB65"/>
      <c r="GAC65"/>
      <c r="GAD65"/>
      <c r="GAE65"/>
      <c r="GAF65"/>
      <c r="GAG65"/>
      <c r="GAH65"/>
      <c r="GAI65"/>
      <c r="GAJ65"/>
      <c r="GAK65"/>
      <c r="GAL65"/>
      <c r="GAM65"/>
      <c r="GAN65"/>
      <c r="GAO65"/>
      <c r="GAP65"/>
      <c r="GAQ65"/>
      <c r="GAR65"/>
      <c r="GAS65"/>
      <c r="GAT65"/>
      <c r="GAU65"/>
      <c r="GAV65"/>
      <c r="GAW65"/>
      <c r="GAX65"/>
      <c r="GAY65"/>
      <c r="GAZ65"/>
      <c r="GBA65"/>
      <c r="GBB65"/>
      <c r="GBC65"/>
      <c r="GBD65"/>
      <c r="GBE65"/>
      <c r="GBF65"/>
      <c r="GBG65"/>
      <c r="GBH65"/>
      <c r="GBI65"/>
      <c r="GBJ65"/>
      <c r="GBK65"/>
      <c r="GBL65"/>
      <c r="GBM65"/>
      <c r="GBN65"/>
      <c r="GBO65"/>
      <c r="GBP65"/>
      <c r="GBQ65"/>
      <c r="GBR65"/>
      <c r="GBS65"/>
      <c r="GBT65"/>
      <c r="GBU65"/>
      <c r="GBV65"/>
      <c r="GBW65"/>
      <c r="GBX65"/>
      <c r="GBY65"/>
      <c r="GBZ65"/>
      <c r="GCA65"/>
      <c r="GCB65"/>
      <c r="GCC65"/>
      <c r="GCD65"/>
      <c r="GCE65"/>
      <c r="GCF65"/>
      <c r="GCG65"/>
      <c r="GCH65"/>
      <c r="GCI65"/>
      <c r="GCJ65"/>
      <c r="GCK65"/>
      <c r="GCL65"/>
      <c r="GCM65"/>
      <c r="GCN65"/>
      <c r="GCO65"/>
      <c r="GCP65"/>
      <c r="GCQ65"/>
      <c r="GCR65"/>
      <c r="GCS65"/>
      <c r="GCT65"/>
      <c r="GCU65"/>
      <c r="GCV65"/>
      <c r="GCW65"/>
      <c r="GCX65"/>
      <c r="GCY65"/>
      <c r="GCZ65"/>
      <c r="GDA65"/>
      <c r="GDB65"/>
      <c r="GDC65"/>
      <c r="GDD65"/>
      <c r="GDE65"/>
      <c r="GDF65"/>
      <c r="GDG65"/>
      <c r="GDH65"/>
      <c r="GDI65"/>
      <c r="GDJ65"/>
      <c r="GDK65"/>
      <c r="GDL65"/>
      <c r="GDM65"/>
      <c r="GDN65"/>
      <c r="GDO65"/>
      <c r="GDP65"/>
      <c r="GDQ65"/>
      <c r="GDR65"/>
      <c r="GDS65"/>
      <c r="GDT65"/>
      <c r="GDU65"/>
      <c r="GDV65"/>
      <c r="GDW65"/>
      <c r="GDX65"/>
      <c r="GDY65"/>
      <c r="GDZ65"/>
      <c r="GEA65"/>
      <c r="GEB65"/>
      <c r="GEC65"/>
      <c r="GED65"/>
      <c r="GEE65"/>
      <c r="GEF65"/>
      <c r="GEG65"/>
      <c r="GEH65"/>
      <c r="GEI65"/>
      <c r="GEJ65"/>
      <c r="GEK65"/>
      <c r="GEL65"/>
      <c r="GEM65"/>
      <c r="GEN65"/>
      <c r="GEO65"/>
      <c r="GEP65"/>
      <c r="GEQ65"/>
      <c r="GER65"/>
      <c r="GES65"/>
      <c r="GET65"/>
      <c r="GEU65"/>
      <c r="GEV65"/>
      <c r="GEW65"/>
      <c r="GEX65"/>
      <c r="GEY65"/>
      <c r="GEZ65"/>
      <c r="GFA65"/>
      <c r="GFB65"/>
      <c r="GFC65"/>
      <c r="GFD65"/>
      <c r="GFE65"/>
      <c r="GFF65"/>
      <c r="GFG65"/>
      <c r="GFH65"/>
      <c r="GFI65"/>
      <c r="GFJ65"/>
      <c r="GFK65"/>
      <c r="GFL65"/>
      <c r="GFM65"/>
      <c r="GFN65"/>
      <c r="GFO65"/>
      <c r="GFP65"/>
      <c r="GFQ65"/>
      <c r="GFR65"/>
      <c r="GFS65"/>
      <c r="GFT65"/>
      <c r="GFU65"/>
      <c r="GFV65"/>
      <c r="GFW65"/>
      <c r="GFX65"/>
      <c r="GFY65"/>
      <c r="GFZ65"/>
      <c r="GGA65"/>
      <c r="GGB65"/>
      <c r="GGC65"/>
      <c r="GGD65"/>
      <c r="GGE65"/>
      <c r="GGF65"/>
      <c r="GGG65"/>
      <c r="GGH65"/>
      <c r="GGI65"/>
      <c r="GGJ65"/>
      <c r="GGK65"/>
      <c r="GGL65"/>
      <c r="GGM65"/>
      <c r="GGN65"/>
      <c r="GGO65"/>
      <c r="GGP65"/>
      <c r="GGQ65"/>
      <c r="GGR65"/>
      <c r="GGS65"/>
      <c r="GGT65"/>
      <c r="GGU65"/>
      <c r="GGV65"/>
      <c r="GGW65"/>
      <c r="GGX65"/>
      <c r="GGY65"/>
      <c r="GGZ65"/>
      <c r="GHA65"/>
      <c r="GHB65"/>
      <c r="GHC65"/>
      <c r="GHD65"/>
      <c r="GHE65"/>
      <c r="GHF65"/>
      <c r="GHG65"/>
      <c r="GHH65"/>
      <c r="GHI65"/>
      <c r="GHJ65"/>
      <c r="GHK65"/>
      <c r="GHL65"/>
      <c r="GHM65"/>
      <c r="GHN65"/>
      <c r="GHO65"/>
      <c r="GHP65"/>
      <c r="GHQ65"/>
      <c r="GHR65"/>
      <c r="GHS65"/>
      <c r="GHT65"/>
      <c r="GHU65"/>
      <c r="GHV65"/>
      <c r="GHW65"/>
      <c r="GHX65"/>
      <c r="GHY65"/>
      <c r="GHZ65"/>
      <c r="GIA65"/>
      <c r="GIB65"/>
      <c r="GIC65"/>
      <c r="GID65"/>
      <c r="GIE65"/>
      <c r="GIF65"/>
      <c r="GIG65"/>
      <c r="GIH65"/>
      <c r="GII65"/>
      <c r="GIJ65"/>
      <c r="GIK65"/>
      <c r="GIL65"/>
      <c r="GIM65"/>
      <c r="GIN65"/>
      <c r="GIO65"/>
      <c r="GIP65"/>
      <c r="GIQ65"/>
      <c r="GIR65"/>
      <c r="GIS65"/>
      <c r="GIT65"/>
      <c r="GIU65"/>
      <c r="GIV65"/>
      <c r="GIW65"/>
      <c r="GIX65"/>
      <c r="GIY65"/>
      <c r="GIZ65"/>
      <c r="GJA65"/>
      <c r="GJB65"/>
      <c r="GJC65"/>
      <c r="GJD65"/>
      <c r="GJE65"/>
      <c r="GJF65"/>
      <c r="GJG65"/>
      <c r="GJH65"/>
      <c r="GJI65"/>
      <c r="GJJ65"/>
      <c r="GJK65"/>
      <c r="GJL65"/>
      <c r="GJM65"/>
      <c r="GJN65"/>
      <c r="GJO65"/>
      <c r="GJP65"/>
      <c r="GJQ65"/>
      <c r="GJR65"/>
      <c r="GJS65"/>
      <c r="GJT65"/>
      <c r="GJU65"/>
      <c r="GJV65"/>
      <c r="GJW65"/>
      <c r="GJX65"/>
      <c r="GJY65"/>
      <c r="GJZ65"/>
      <c r="GKA65"/>
      <c r="GKB65"/>
      <c r="GKC65"/>
      <c r="GKD65"/>
      <c r="GKE65"/>
      <c r="GKF65"/>
      <c r="GKG65"/>
      <c r="GKH65"/>
      <c r="GKI65"/>
      <c r="GKJ65"/>
      <c r="GKK65"/>
      <c r="GKL65"/>
      <c r="GKM65"/>
      <c r="GKN65"/>
      <c r="GKO65"/>
      <c r="GKP65"/>
      <c r="GKQ65"/>
      <c r="GKR65"/>
      <c r="GKS65"/>
      <c r="GKT65"/>
      <c r="GKU65"/>
      <c r="GKV65"/>
      <c r="GKW65"/>
      <c r="GKX65"/>
      <c r="GKY65"/>
      <c r="GKZ65"/>
      <c r="GLA65"/>
      <c r="GLB65"/>
      <c r="GLC65"/>
      <c r="GLD65"/>
      <c r="GLE65"/>
      <c r="GLF65"/>
      <c r="GLG65"/>
      <c r="GLH65"/>
      <c r="GLI65"/>
      <c r="GLJ65"/>
      <c r="GLK65"/>
      <c r="GLL65"/>
      <c r="GLM65"/>
      <c r="GLN65"/>
      <c r="GLO65"/>
      <c r="GLP65"/>
      <c r="GLQ65"/>
      <c r="GLR65"/>
      <c r="GLS65"/>
      <c r="GLT65"/>
      <c r="GLU65"/>
      <c r="GLV65"/>
      <c r="GLW65"/>
      <c r="GLX65"/>
      <c r="GLY65"/>
      <c r="GLZ65"/>
      <c r="GMA65"/>
      <c r="GMB65"/>
      <c r="GMC65"/>
      <c r="GMD65"/>
      <c r="GME65"/>
      <c r="GMF65"/>
      <c r="GMG65"/>
      <c r="GMH65"/>
      <c r="GMI65"/>
      <c r="GMJ65"/>
      <c r="GMK65"/>
      <c r="GML65"/>
      <c r="GMM65"/>
      <c r="GMN65"/>
      <c r="GMO65"/>
      <c r="GMP65"/>
      <c r="GMQ65"/>
      <c r="GMR65"/>
      <c r="GMS65"/>
      <c r="GMT65"/>
      <c r="GMU65"/>
      <c r="GMV65"/>
      <c r="GMW65"/>
      <c r="GMX65"/>
      <c r="GMY65"/>
      <c r="GMZ65"/>
      <c r="GNA65"/>
      <c r="GNB65"/>
      <c r="GNC65"/>
      <c r="GND65"/>
      <c r="GNE65"/>
      <c r="GNF65"/>
      <c r="GNG65"/>
      <c r="GNH65"/>
      <c r="GNI65"/>
      <c r="GNJ65"/>
      <c r="GNK65"/>
      <c r="GNL65"/>
      <c r="GNM65"/>
      <c r="GNN65"/>
      <c r="GNO65"/>
      <c r="GNP65"/>
      <c r="GNQ65"/>
      <c r="GNR65"/>
      <c r="GNS65"/>
      <c r="GNT65"/>
      <c r="GNU65"/>
      <c r="GNV65"/>
      <c r="GNW65"/>
      <c r="GNX65"/>
      <c r="GNY65"/>
      <c r="GNZ65"/>
      <c r="GOA65"/>
      <c r="GOB65"/>
      <c r="GOC65"/>
      <c r="GOD65"/>
      <c r="GOE65"/>
      <c r="GOF65"/>
      <c r="GOG65"/>
      <c r="GOH65"/>
      <c r="GOI65"/>
      <c r="GOJ65"/>
      <c r="GOK65"/>
      <c r="GOL65"/>
      <c r="GOM65"/>
      <c r="GON65"/>
      <c r="GOO65"/>
      <c r="GOP65"/>
      <c r="GOQ65"/>
      <c r="GOR65"/>
      <c r="GOS65"/>
      <c r="GOT65"/>
      <c r="GOU65"/>
      <c r="GOV65"/>
      <c r="GOW65"/>
      <c r="GOX65"/>
      <c r="GOY65"/>
      <c r="GOZ65"/>
      <c r="GPA65"/>
      <c r="GPB65"/>
      <c r="GPC65"/>
      <c r="GPD65"/>
      <c r="GPE65"/>
      <c r="GPF65"/>
      <c r="GPG65"/>
      <c r="GPH65"/>
      <c r="GPI65"/>
      <c r="GPJ65"/>
      <c r="GPK65"/>
      <c r="GPL65"/>
      <c r="GPM65"/>
      <c r="GPN65"/>
      <c r="GPO65"/>
      <c r="GPP65"/>
      <c r="GPQ65"/>
      <c r="GPR65"/>
      <c r="GPS65"/>
      <c r="GPT65"/>
      <c r="GPU65"/>
      <c r="GPV65"/>
      <c r="GPW65"/>
      <c r="GPX65"/>
      <c r="GPY65"/>
      <c r="GPZ65"/>
      <c r="GQA65"/>
      <c r="GQB65"/>
      <c r="GQC65"/>
      <c r="GQD65"/>
      <c r="GQE65"/>
      <c r="GQF65"/>
      <c r="GQG65"/>
      <c r="GQH65"/>
      <c r="GQI65"/>
      <c r="GQJ65"/>
      <c r="GQK65"/>
      <c r="GQL65"/>
      <c r="GQM65"/>
      <c r="GQN65"/>
      <c r="GQO65"/>
      <c r="GQP65"/>
      <c r="GQQ65"/>
      <c r="GQR65"/>
      <c r="GQS65"/>
      <c r="GQT65"/>
      <c r="GQU65"/>
      <c r="GQV65"/>
      <c r="GQW65"/>
      <c r="GQX65"/>
      <c r="GQY65"/>
      <c r="GQZ65"/>
      <c r="GRA65"/>
      <c r="GRB65"/>
      <c r="GRC65"/>
      <c r="GRD65"/>
      <c r="GRE65"/>
      <c r="GRF65"/>
      <c r="GRG65"/>
      <c r="GRH65"/>
      <c r="GRI65"/>
      <c r="GRJ65"/>
      <c r="GRK65"/>
      <c r="GRL65"/>
      <c r="GRM65"/>
      <c r="GRN65"/>
      <c r="GRO65"/>
      <c r="GRP65"/>
      <c r="GRQ65"/>
      <c r="GRR65"/>
      <c r="GRS65"/>
      <c r="GRT65"/>
      <c r="GRU65"/>
      <c r="GRV65"/>
      <c r="GRW65"/>
      <c r="GRX65"/>
      <c r="GRY65"/>
      <c r="GRZ65"/>
      <c r="GSA65"/>
      <c r="GSB65"/>
      <c r="GSC65"/>
      <c r="GSD65"/>
      <c r="GSE65"/>
      <c r="GSF65"/>
      <c r="GSG65"/>
      <c r="GSH65"/>
      <c r="GSI65"/>
      <c r="GSJ65"/>
      <c r="GSK65"/>
      <c r="GSL65"/>
      <c r="GSM65"/>
      <c r="GSN65"/>
      <c r="GSO65"/>
      <c r="GSP65"/>
      <c r="GSQ65"/>
      <c r="GSR65"/>
      <c r="GSS65"/>
      <c r="GST65"/>
      <c r="GSU65"/>
      <c r="GSV65"/>
      <c r="GSW65"/>
      <c r="GSX65"/>
      <c r="GSY65"/>
      <c r="GSZ65"/>
      <c r="GTA65"/>
      <c r="GTB65"/>
      <c r="GTC65"/>
      <c r="GTD65"/>
      <c r="GTE65"/>
      <c r="GTF65"/>
      <c r="GTG65"/>
      <c r="GTH65"/>
      <c r="GTI65"/>
      <c r="GTJ65"/>
      <c r="GTK65"/>
      <c r="GTL65"/>
      <c r="GTM65"/>
      <c r="GTN65"/>
      <c r="GTO65"/>
      <c r="GTP65"/>
      <c r="GTQ65"/>
      <c r="GTR65"/>
      <c r="GTS65"/>
      <c r="GTT65"/>
      <c r="GTU65"/>
      <c r="GTV65"/>
      <c r="GTW65"/>
      <c r="GTX65"/>
      <c r="GTY65"/>
      <c r="GTZ65"/>
      <c r="GUA65"/>
      <c r="GUB65"/>
      <c r="GUC65"/>
      <c r="GUD65"/>
      <c r="GUE65"/>
      <c r="GUF65"/>
      <c r="GUG65"/>
      <c r="GUH65"/>
      <c r="GUI65"/>
      <c r="GUJ65"/>
      <c r="GUK65"/>
      <c r="GUL65"/>
      <c r="GUM65"/>
      <c r="GUN65"/>
      <c r="GUO65"/>
      <c r="GUP65"/>
      <c r="GUQ65"/>
      <c r="GUR65"/>
      <c r="GUS65"/>
      <c r="GUT65"/>
      <c r="GUU65"/>
      <c r="GUV65"/>
      <c r="GUW65"/>
      <c r="GUX65"/>
      <c r="GUY65"/>
      <c r="GUZ65"/>
      <c r="GVA65"/>
      <c r="GVB65"/>
      <c r="GVC65"/>
      <c r="GVD65"/>
      <c r="GVE65"/>
      <c r="GVF65"/>
      <c r="GVG65"/>
      <c r="GVH65"/>
      <c r="GVI65"/>
      <c r="GVJ65"/>
      <c r="GVK65"/>
      <c r="GVL65"/>
      <c r="GVM65"/>
      <c r="GVN65"/>
      <c r="GVO65"/>
      <c r="GVP65"/>
      <c r="GVQ65"/>
      <c r="GVR65"/>
      <c r="GVS65"/>
      <c r="GVT65"/>
      <c r="GVU65"/>
      <c r="GVV65"/>
      <c r="GVW65"/>
      <c r="GVX65"/>
      <c r="GVY65"/>
      <c r="GVZ65"/>
      <c r="GWA65"/>
      <c r="GWB65"/>
      <c r="GWC65"/>
      <c r="GWD65"/>
      <c r="GWE65"/>
      <c r="GWF65"/>
      <c r="GWG65"/>
      <c r="GWH65"/>
      <c r="GWI65"/>
      <c r="GWJ65"/>
      <c r="GWK65"/>
      <c r="GWL65"/>
      <c r="GWM65"/>
      <c r="GWN65"/>
      <c r="GWO65"/>
      <c r="GWP65"/>
      <c r="GWQ65"/>
      <c r="GWR65"/>
      <c r="GWS65"/>
      <c r="GWT65"/>
      <c r="GWU65"/>
      <c r="GWV65"/>
      <c r="GWW65"/>
      <c r="GWX65"/>
      <c r="GWY65"/>
      <c r="GWZ65"/>
      <c r="GXA65"/>
      <c r="GXB65"/>
      <c r="GXC65"/>
      <c r="GXD65"/>
      <c r="GXE65"/>
      <c r="GXF65"/>
      <c r="GXG65"/>
      <c r="GXH65"/>
      <c r="GXI65"/>
      <c r="GXJ65"/>
      <c r="GXK65"/>
      <c r="GXL65"/>
      <c r="GXM65"/>
      <c r="GXN65"/>
      <c r="GXO65"/>
      <c r="GXP65"/>
      <c r="GXQ65"/>
      <c r="GXR65"/>
      <c r="GXS65"/>
      <c r="GXT65"/>
      <c r="GXU65"/>
      <c r="GXV65"/>
      <c r="GXW65"/>
      <c r="GXX65"/>
      <c r="GXY65"/>
      <c r="GXZ65"/>
      <c r="GYA65"/>
      <c r="GYB65"/>
      <c r="GYC65"/>
      <c r="GYD65"/>
      <c r="GYE65"/>
      <c r="GYF65"/>
      <c r="GYG65"/>
      <c r="GYH65"/>
      <c r="GYI65"/>
      <c r="GYJ65"/>
      <c r="GYK65"/>
      <c r="GYL65"/>
      <c r="GYM65"/>
      <c r="GYN65"/>
      <c r="GYO65"/>
      <c r="GYP65"/>
      <c r="GYQ65"/>
      <c r="GYR65"/>
      <c r="GYS65"/>
      <c r="GYT65"/>
      <c r="GYU65"/>
      <c r="GYV65"/>
      <c r="GYW65"/>
      <c r="GYX65"/>
      <c r="GYY65"/>
      <c r="GYZ65"/>
      <c r="GZA65"/>
      <c r="GZB65"/>
      <c r="GZC65"/>
      <c r="GZD65"/>
      <c r="GZE65"/>
      <c r="GZF65"/>
      <c r="GZG65"/>
      <c r="GZH65"/>
      <c r="GZI65"/>
      <c r="GZJ65"/>
      <c r="GZK65"/>
      <c r="GZL65"/>
      <c r="GZM65"/>
      <c r="GZN65"/>
      <c r="GZO65"/>
      <c r="GZP65"/>
      <c r="GZQ65"/>
      <c r="GZR65"/>
      <c r="GZS65"/>
      <c r="GZT65"/>
      <c r="GZU65"/>
      <c r="GZV65"/>
      <c r="GZW65"/>
      <c r="GZX65"/>
      <c r="GZY65"/>
      <c r="GZZ65"/>
      <c r="HAA65"/>
      <c r="HAB65"/>
      <c r="HAC65"/>
      <c r="HAD65"/>
      <c r="HAE65"/>
      <c r="HAF65"/>
      <c r="HAG65"/>
      <c r="HAH65"/>
      <c r="HAI65"/>
      <c r="HAJ65"/>
      <c r="HAK65"/>
      <c r="HAL65"/>
      <c r="HAM65"/>
      <c r="HAN65"/>
      <c r="HAO65"/>
      <c r="HAP65"/>
      <c r="HAQ65"/>
      <c r="HAR65"/>
      <c r="HAS65"/>
      <c r="HAT65"/>
      <c r="HAU65"/>
      <c r="HAV65"/>
      <c r="HAW65"/>
      <c r="HAX65"/>
      <c r="HAY65"/>
      <c r="HAZ65"/>
      <c r="HBA65"/>
      <c r="HBB65"/>
      <c r="HBC65"/>
      <c r="HBD65"/>
      <c r="HBE65"/>
      <c r="HBF65"/>
      <c r="HBG65"/>
      <c r="HBH65"/>
      <c r="HBI65"/>
      <c r="HBJ65"/>
      <c r="HBK65"/>
      <c r="HBL65"/>
      <c r="HBM65"/>
      <c r="HBN65"/>
      <c r="HBO65"/>
      <c r="HBP65"/>
      <c r="HBQ65"/>
      <c r="HBR65"/>
      <c r="HBS65"/>
      <c r="HBT65"/>
      <c r="HBU65"/>
      <c r="HBV65"/>
      <c r="HBW65"/>
      <c r="HBX65"/>
      <c r="HBY65"/>
      <c r="HBZ65"/>
      <c r="HCA65"/>
      <c r="HCB65"/>
      <c r="HCC65"/>
      <c r="HCD65"/>
      <c r="HCE65"/>
      <c r="HCF65"/>
      <c r="HCG65"/>
      <c r="HCH65"/>
      <c r="HCI65"/>
      <c r="HCJ65"/>
      <c r="HCK65"/>
      <c r="HCL65"/>
      <c r="HCM65"/>
      <c r="HCN65"/>
      <c r="HCO65"/>
      <c r="HCP65"/>
      <c r="HCQ65"/>
      <c r="HCR65"/>
      <c r="HCS65"/>
      <c r="HCT65"/>
      <c r="HCU65"/>
      <c r="HCV65"/>
      <c r="HCW65"/>
      <c r="HCX65"/>
      <c r="HCY65"/>
      <c r="HCZ65"/>
      <c r="HDA65"/>
      <c r="HDB65"/>
      <c r="HDC65"/>
      <c r="HDD65"/>
      <c r="HDE65"/>
      <c r="HDF65"/>
      <c r="HDG65"/>
      <c r="HDH65"/>
      <c r="HDI65"/>
      <c r="HDJ65"/>
      <c r="HDK65"/>
      <c r="HDL65"/>
      <c r="HDM65"/>
      <c r="HDN65"/>
      <c r="HDO65"/>
      <c r="HDP65"/>
      <c r="HDQ65"/>
      <c r="HDR65"/>
      <c r="HDS65"/>
      <c r="HDT65"/>
      <c r="HDU65"/>
      <c r="HDV65"/>
      <c r="HDW65"/>
      <c r="HDX65"/>
      <c r="HDY65"/>
      <c r="HDZ65"/>
      <c r="HEA65"/>
      <c r="HEB65"/>
      <c r="HEC65"/>
      <c r="HED65"/>
      <c r="HEE65"/>
      <c r="HEF65"/>
      <c r="HEG65"/>
      <c r="HEH65"/>
      <c r="HEI65"/>
      <c r="HEJ65"/>
      <c r="HEK65"/>
      <c r="HEL65"/>
      <c r="HEM65"/>
      <c r="HEN65"/>
      <c r="HEO65"/>
      <c r="HEP65"/>
      <c r="HEQ65"/>
      <c r="HER65"/>
      <c r="HES65"/>
      <c r="HET65"/>
      <c r="HEU65"/>
      <c r="HEV65"/>
      <c r="HEW65"/>
      <c r="HEX65"/>
      <c r="HEY65"/>
      <c r="HEZ65"/>
      <c r="HFA65"/>
      <c r="HFB65"/>
      <c r="HFC65"/>
      <c r="HFD65"/>
      <c r="HFE65"/>
      <c r="HFF65"/>
      <c r="HFG65"/>
      <c r="HFH65"/>
      <c r="HFI65"/>
      <c r="HFJ65"/>
      <c r="HFK65"/>
      <c r="HFL65"/>
      <c r="HFM65"/>
      <c r="HFN65"/>
      <c r="HFO65"/>
      <c r="HFP65"/>
      <c r="HFQ65"/>
      <c r="HFR65"/>
      <c r="HFS65"/>
      <c r="HFT65"/>
      <c r="HFU65"/>
      <c r="HFV65"/>
      <c r="HFW65"/>
      <c r="HFX65"/>
      <c r="HFY65"/>
      <c r="HFZ65"/>
      <c r="HGA65"/>
      <c r="HGB65"/>
      <c r="HGC65"/>
      <c r="HGD65"/>
      <c r="HGE65"/>
      <c r="HGF65"/>
      <c r="HGG65"/>
      <c r="HGH65"/>
      <c r="HGI65"/>
      <c r="HGJ65"/>
      <c r="HGK65"/>
      <c r="HGL65"/>
      <c r="HGM65"/>
      <c r="HGN65"/>
      <c r="HGO65"/>
      <c r="HGP65"/>
      <c r="HGQ65"/>
      <c r="HGR65"/>
      <c r="HGS65"/>
      <c r="HGT65"/>
      <c r="HGU65"/>
      <c r="HGV65"/>
      <c r="HGW65"/>
      <c r="HGX65"/>
      <c r="HGY65"/>
      <c r="HGZ65"/>
      <c r="HHA65"/>
      <c r="HHB65"/>
      <c r="HHC65"/>
      <c r="HHD65"/>
      <c r="HHE65"/>
      <c r="HHF65"/>
      <c r="HHG65"/>
      <c r="HHH65"/>
      <c r="HHI65"/>
      <c r="HHJ65"/>
      <c r="HHK65"/>
      <c r="HHL65"/>
      <c r="HHM65"/>
      <c r="HHN65"/>
      <c r="HHO65"/>
      <c r="HHP65"/>
      <c r="HHQ65"/>
      <c r="HHR65"/>
      <c r="HHS65"/>
      <c r="HHT65"/>
      <c r="HHU65"/>
      <c r="HHV65"/>
      <c r="HHW65"/>
      <c r="HHX65"/>
      <c r="HHY65"/>
      <c r="HHZ65"/>
      <c r="HIA65"/>
      <c r="HIB65"/>
      <c r="HIC65"/>
      <c r="HID65"/>
      <c r="HIE65"/>
      <c r="HIF65"/>
      <c r="HIG65"/>
      <c r="HIH65"/>
      <c r="HII65"/>
      <c r="HIJ65"/>
      <c r="HIK65"/>
      <c r="HIL65"/>
      <c r="HIM65"/>
      <c r="HIN65"/>
      <c r="HIO65"/>
      <c r="HIP65"/>
      <c r="HIQ65"/>
      <c r="HIR65"/>
      <c r="HIS65"/>
      <c r="HIT65"/>
      <c r="HIU65"/>
      <c r="HIV65"/>
      <c r="HIW65"/>
      <c r="HIX65"/>
      <c r="HIY65"/>
      <c r="HIZ65"/>
      <c r="HJA65"/>
      <c r="HJB65"/>
      <c r="HJC65"/>
      <c r="HJD65"/>
      <c r="HJE65"/>
      <c r="HJF65"/>
      <c r="HJG65"/>
      <c r="HJH65"/>
      <c r="HJI65"/>
      <c r="HJJ65"/>
      <c r="HJK65"/>
      <c r="HJL65"/>
      <c r="HJM65"/>
      <c r="HJN65"/>
      <c r="HJO65"/>
      <c r="HJP65"/>
      <c r="HJQ65"/>
      <c r="HJR65"/>
      <c r="HJS65"/>
      <c r="HJT65"/>
      <c r="HJU65"/>
      <c r="HJV65"/>
      <c r="HJW65"/>
      <c r="HJX65"/>
      <c r="HJY65"/>
      <c r="HJZ65"/>
      <c r="HKA65"/>
      <c r="HKB65"/>
      <c r="HKC65"/>
      <c r="HKD65"/>
      <c r="HKE65"/>
      <c r="HKF65"/>
      <c r="HKG65"/>
      <c r="HKH65"/>
      <c r="HKI65"/>
      <c r="HKJ65"/>
      <c r="HKK65"/>
      <c r="HKL65"/>
      <c r="HKM65"/>
      <c r="HKN65"/>
      <c r="HKO65"/>
      <c r="HKP65"/>
      <c r="HKQ65"/>
      <c r="HKR65"/>
      <c r="HKS65"/>
      <c r="HKT65"/>
      <c r="HKU65"/>
      <c r="HKV65"/>
      <c r="HKW65"/>
      <c r="HKX65"/>
      <c r="HKY65"/>
      <c r="HKZ65"/>
      <c r="HLA65"/>
      <c r="HLB65"/>
      <c r="HLC65"/>
      <c r="HLD65"/>
      <c r="HLE65"/>
      <c r="HLF65"/>
      <c r="HLG65"/>
      <c r="HLH65"/>
      <c r="HLI65"/>
      <c r="HLJ65"/>
      <c r="HLK65"/>
      <c r="HLL65"/>
      <c r="HLM65"/>
      <c r="HLN65"/>
      <c r="HLO65"/>
      <c r="HLP65"/>
      <c r="HLQ65"/>
      <c r="HLR65"/>
      <c r="HLS65"/>
      <c r="HLT65"/>
      <c r="HLU65"/>
      <c r="HLV65"/>
      <c r="HLW65"/>
      <c r="HLX65"/>
      <c r="HLY65"/>
      <c r="HLZ65"/>
      <c r="HMA65"/>
      <c r="HMB65"/>
      <c r="HMC65"/>
      <c r="HMD65"/>
      <c r="HME65"/>
      <c r="HMF65"/>
      <c r="HMG65"/>
      <c r="HMH65"/>
      <c r="HMI65"/>
      <c r="HMJ65"/>
      <c r="HMK65"/>
      <c r="HML65"/>
      <c r="HMM65"/>
      <c r="HMN65"/>
      <c r="HMO65"/>
      <c r="HMP65"/>
      <c r="HMQ65"/>
      <c r="HMR65"/>
      <c r="HMS65"/>
      <c r="HMT65"/>
      <c r="HMU65"/>
      <c r="HMV65"/>
      <c r="HMW65"/>
      <c r="HMX65"/>
      <c r="HMY65"/>
      <c r="HMZ65"/>
      <c r="HNA65"/>
      <c r="HNB65"/>
      <c r="HNC65"/>
      <c r="HND65"/>
      <c r="HNE65"/>
      <c r="HNF65"/>
      <c r="HNG65"/>
      <c r="HNH65"/>
      <c r="HNI65"/>
      <c r="HNJ65"/>
      <c r="HNK65"/>
      <c r="HNL65"/>
      <c r="HNM65"/>
      <c r="HNN65"/>
      <c r="HNO65"/>
      <c r="HNP65"/>
      <c r="HNQ65"/>
      <c r="HNR65"/>
      <c r="HNS65"/>
      <c r="HNT65"/>
      <c r="HNU65"/>
      <c r="HNV65"/>
      <c r="HNW65"/>
      <c r="HNX65"/>
      <c r="HNY65"/>
      <c r="HNZ65"/>
      <c r="HOA65"/>
      <c r="HOB65"/>
      <c r="HOC65"/>
      <c r="HOD65"/>
      <c r="HOE65"/>
      <c r="HOF65"/>
      <c r="HOG65"/>
      <c r="HOH65"/>
      <c r="HOI65"/>
      <c r="HOJ65"/>
      <c r="HOK65"/>
      <c r="HOL65"/>
      <c r="HOM65"/>
      <c r="HON65"/>
      <c r="HOO65"/>
      <c r="HOP65"/>
      <c r="HOQ65"/>
      <c r="HOR65"/>
      <c r="HOS65"/>
      <c r="HOT65"/>
      <c r="HOU65"/>
      <c r="HOV65"/>
      <c r="HOW65"/>
      <c r="HOX65"/>
      <c r="HOY65"/>
      <c r="HOZ65"/>
      <c r="HPA65"/>
      <c r="HPB65"/>
      <c r="HPC65"/>
      <c r="HPD65"/>
      <c r="HPE65"/>
      <c r="HPF65"/>
      <c r="HPG65"/>
      <c r="HPH65"/>
      <c r="HPI65"/>
      <c r="HPJ65"/>
      <c r="HPK65"/>
      <c r="HPL65"/>
      <c r="HPM65"/>
      <c r="HPN65"/>
      <c r="HPO65"/>
      <c r="HPP65"/>
      <c r="HPQ65"/>
      <c r="HPR65"/>
      <c r="HPS65"/>
      <c r="HPT65"/>
      <c r="HPU65"/>
      <c r="HPV65"/>
      <c r="HPW65"/>
      <c r="HPX65"/>
      <c r="HPY65"/>
      <c r="HPZ65"/>
      <c r="HQA65"/>
      <c r="HQB65"/>
      <c r="HQC65"/>
      <c r="HQD65"/>
      <c r="HQE65"/>
      <c r="HQF65"/>
      <c r="HQG65"/>
      <c r="HQH65"/>
      <c r="HQI65"/>
      <c r="HQJ65"/>
      <c r="HQK65"/>
      <c r="HQL65"/>
      <c r="HQM65"/>
      <c r="HQN65"/>
      <c r="HQO65"/>
      <c r="HQP65"/>
      <c r="HQQ65"/>
      <c r="HQR65"/>
      <c r="HQS65"/>
      <c r="HQT65"/>
      <c r="HQU65"/>
      <c r="HQV65"/>
      <c r="HQW65"/>
      <c r="HQX65"/>
      <c r="HQY65"/>
      <c r="HQZ65"/>
      <c r="HRA65"/>
      <c r="HRB65"/>
      <c r="HRC65"/>
      <c r="HRD65"/>
      <c r="HRE65"/>
      <c r="HRF65"/>
      <c r="HRG65"/>
      <c r="HRH65"/>
      <c r="HRI65"/>
      <c r="HRJ65"/>
      <c r="HRK65"/>
      <c r="HRL65"/>
      <c r="HRM65"/>
      <c r="HRN65"/>
      <c r="HRO65"/>
      <c r="HRP65"/>
      <c r="HRQ65"/>
      <c r="HRR65"/>
      <c r="HRS65"/>
      <c r="HRT65"/>
      <c r="HRU65"/>
      <c r="HRV65"/>
      <c r="HRW65"/>
      <c r="HRX65"/>
      <c r="HRY65"/>
      <c r="HRZ65"/>
      <c r="HSA65"/>
      <c r="HSB65"/>
      <c r="HSC65"/>
      <c r="HSD65"/>
      <c r="HSE65"/>
      <c r="HSF65"/>
      <c r="HSG65"/>
      <c r="HSH65"/>
      <c r="HSI65"/>
      <c r="HSJ65"/>
      <c r="HSK65"/>
      <c r="HSL65"/>
      <c r="HSM65"/>
      <c r="HSN65"/>
      <c r="HSO65"/>
      <c r="HSP65"/>
      <c r="HSQ65"/>
      <c r="HSR65"/>
      <c r="HSS65"/>
      <c r="HST65"/>
      <c r="HSU65"/>
      <c r="HSV65"/>
      <c r="HSW65"/>
      <c r="HSX65"/>
      <c r="HSY65"/>
      <c r="HSZ65"/>
      <c r="HTA65"/>
      <c r="HTB65"/>
      <c r="HTC65"/>
      <c r="HTD65"/>
      <c r="HTE65"/>
      <c r="HTF65"/>
      <c r="HTG65"/>
      <c r="HTH65"/>
      <c r="HTI65"/>
      <c r="HTJ65"/>
      <c r="HTK65"/>
      <c r="HTL65"/>
      <c r="HTM65"/>
      <c r="HTN65"/>
      <c r="HTO65"/>
      <c r="HTP65"/>
      <c r="HTQ65"/>
      <c r="HTR65"/>
      <c r="HTS65"/>
      <c r="HTT65"/>
      <c r="HTU65"/>
      <c r="HTV65"/>
      <c r="HTW65"/>
      <c r="HTX65"/>
      <c r="HTY65"/>
      <c r="HTZ65"/>
      <c r="HUA65"/>
      <c r="HUB65"/>
      <c r="HUC65"/>
      <c r="HUD65"/>
      <c r="HUE65"/>
      <c r="HUF65"/>
      <c r="HUG65"/>
      <c r="HUH65"/>
      <c r="HUI65"/>
      <c r="HUJ65"/>
      <c r="HUK65"/>
      <c r="HUL65"/>
      <c r="HUM65"/>
      <c r="HUN65"/>
      <c r="HUO65"/>
      <c r="HUP65"/>
      <c r="HUQ65"/>
      <c r="HUR65"/>
      <c r="HUS65"/>
      <c r="HUT65"/>
      <c r="HUU65"/>
      <c r="HUV65"/>
      <c r="HUW65"/>
      <c r="HUX65"/>
      <c r="HUY65"/>
      <c r="HUZ65"/>
      <c r="HVA65"/>
      <c r="HVB65"/>
      <c r="HVC65"/>
      <c r="HVD65"/>
      <c r="HVE65"/>
      <c r="HVF65"/>
      <c r="HVG65"/>
      <c r="HVH65"/>
      <c r="HVI65"/>
      <c r="HVJ65"/>
      <c r="HVK65"/>
      <c r="HVL65"/>
      <c r="HVM65"/>
      <c r="HVN65"/>
      <c r="HVO65"/>
      <c r="HVP65"/>
      <c r="HVQ65"/>
      <c r="HVR65"/>
      <c r="HVS65"/>
      <c r="HVT65"/>
      <c r="HVU65"/>
      <c r="HVV65"/>
      <c r="HVW65"/>
      <c r="HVX65"/>
      <c r="HVY65"/>
      <c r="HVZ65"/>
      <c r="HWA65"/>
      <c r="HWB65"/>
      <c r="HWC65"/>
      <c r="HWD65"/>
      <c r="HWE65"/>
      <c r="HWF65"/>
      <c r="HWG65"/>
      <c r="HWH65"/>
      <c r="HWI65"/>
      <c r="HWJ65"/>
      <c r="HWK65"/>
      <c r="HWL65"/>
      <c r="HWM65"/>
      <c r="HWN65"/>
      <c r="HWO65"/>
      <c r="HWP65"/>
      <c r="HWQ65"/>
      <c r="HWR65"/>
      <c r="HWS65"/>
      <c r="HWT65"/>
      <c r="HWU65"/>
      <c r="HWV65"/>
      <c r="HWW65"/>
      <c r="HWX65"/>
      <c r="HWY65"/>
      <c r="HWZ65"/>
      <c r="HXA65"/>
      <c r="HXB65"/>
      <c r="HXC65"/>
      <c r="HXD65"/>
      <c r="HXE65"/>
      <c r="HXF65"/>
      <c r="HXG65"/>
      <c r="HXH65"/>
      <c r="HXI65"/>
      <c r="HXJ65"/>
      <c r="HXK65"/>
      <c r="HXL65"/>
      <c r="HXM65"/>
      <c r="HXN65"/>
      <c r="HXO65"/>
      <c r="HXP65"/>
      <c r="HXQ65"/>
      <c r="HXR65"/>
      <c r="HXS65"/>
      <c r="HXT65"/>
      <c r="HXU65"/>
      <c r="HXV65"/>
      <c r="HXW65"/>
      <c r="HXX65"/>
      <c r="HXY65"/>
      <c r="HXZ65"/>
      <c r="HYA65"/>
      <c r="HYB65"/>
      <c r="HYC65"/>
      <c r="HYD65"/>
      <c r="HYE65"/>
      <c r="HYF65"/>
      <c r="HYG65"/>
      <c r="HYH65"/>
      <c r="HYI65"/>
      <c r="HYJ65"/>
      <c r="HYK65"/>
      <c r="HYL65"/>
      <c r="HYM65"/>
      <c r="HYN65"/>
      <c r="HYO65"/>
      <c r="HYP65"/>
      <c r="HYQ65"/>
      <c r="HYR65"/>
      <c r="HYS65"/>
      <c r="HYT65"/>
      <c r="HYU65"/>
      <c r="HYV65"/>
      <c r="HYW65"/>
      <c r="HYX65"/>
      <c r="HYY65"/>
      <c r="HYZ65"/>
      <c r="HZA65"/>
      <c r="HZB65"/>
      <c r="HZC65"/>
      <c r="HZD65"/>
      <c r="HZE65"/>
      <c r="HZF65"/>
      <c r="HZG65"/>
      <c r="HZH65"/>
      <c r="HZI65"/>
      <c r="HZJ65"/>
      <c r="HZK65"/>
      <c r="HZL65"/>
      <c r="HZM65"/>
      <c r="HZN65"/>
      <c r="HZO65"/>
      <c r="HZP65"/>
      <c r="HZQ65"/>
      <c r="HZR65"/>
      <c r="HZS65"/>
      <c r="HZT65"/>
      <c r="HZU65"/>
      <c r="HZV65"/>
      <c r="HZW65"/>
      <c r="HZX65"/>
      <c r="HZY65"/>
      <c r="HZZ65"/>
      <c r="IAA65"/>
      <c r="IAB65"/>
      <c r="IAC65"/>
      <c r="IAD65"/>
      <c r="IAE65"/>
      <c r="IAF65"/>
      <c r="IAG65"/>
      <c r="IAH65"/>
      <c r="IAI65"/>
      <c r="IAJ65"/>
      <c r="IAK65"/>
      <c r="IAL65"/>
      <c r="IAM65"/>
      <c r="IAN65"/>
      <c r="IAO65"/>
      <c r="IAP65"/>
      <c r="IAQ65"/>
      <c r="IAR65"/>
      <c r="IAS65"/>
      <c r="IAT65"/>
      <c r="IAU65"/>
      <c r="IAV65"/>
      <c r="IAW65"/>
      <c r="IAX65"/>
      <c r="IAY65"/>
      <c r="IAZ65"/>
      <c r="IBA65"/>
      <c r="IBB65"/>
      <c r="IBC65"/>
      <c r="IBD65"/>
      <c r="IBE65"/>
      <c r="IBF65"/>
      <c r="IBG65"/>
      <c r="IBH65"/>
      <c r="IBI65"/>
      <c r="IBJ65"/>
      <c r="IBK65"/>
      <c r="IBL65"/>
      <c r="IBM65"/>
      <c r="IBN65"/>
      <c r="IBO65"/>
      <c r="IBP65"/>
      <c r="IBQ65"/>
      <c r="IBR65"/>
      <c r="IBS65"/>
      <c r="IBT65"/>
      <c r="IBU65"/>
      <c r="IBV65"/>
      <c r="IBW65"/>
      <c r="IBX65"/>
      <c r="IBY65"/>
      <c r="IBZ65"/>
      <c r="ICA65"/>
      <c r="ICB65"/>
      <c r="ICC65"/>
      <c r="ICD65"/>
      <c r="ICE65"/>
      <c r="ICF65"/>
      <c r="ICG65"/>
      <c r="ICH65"/>
      <c r="ICI65"/>
      <c r="ICJ65"/>
      <c r="ICK65"/>
      <c r="ICL65"/>
      <c r="ICM65"/>
      <c r="ICN65"/>
      <c r="ICO65"/>
      <c r="ICP65"/>
      <c r="ICQ65"/>
      <c r="ICR65"/>
      <c r="ICS65"/>
      <c r="ICT65"/>
      <c r="ICU65"/>
      <c r="ICV65"/>
      <c r="ICW65"/>
      <c r="ICX65"/>
      <c r="ICY65"/>
      <c r="ICZ65"/>
      <c r="IDA65"/>
      <c r="IDB65"/>
      <c r="IDC65"/>
      <c r="IDD65"/>
      <c r="IDE65"/>
      <c r="IDF65"/>
      <c r="IDG65"/>
      <c r="IDH65"/>
      <c r="IDI65"/>
      <c r="IDJ65"/>
      <c r="IDK65"/>
      <c r="IDL65"/>
      <c r="IDM65"/>
      <c r="IDN65"/>
      <c r="IDO65"/>
      <c r="IDP65"/>
      <c r="IDQ65"/>
      <c r="IDR65"/>
      <c r="IDS65"/>
      <c r="IDT65"/>
      <c r="IDU65"/>
      <c r="IDV65"/>
      <c r="IDW65"/>
      <c r="IDX65"/>
      <c r="IDY65"/>
      <c r="IDZ65"/>
      <c r="IEA65"/>
      <c r="IEB65"/>
      <c r="IEC65"/>
      <c r="IED65"/>
      <c r="IEE65"/>
      <c r="IEF65"/>
      <c r="IEG65"/>
      <c r="IEH65"/>
      <c r="IEI65"/>
      <c r="IEJ65"/>
      <c r="IEK65"/>
      <c r="IEL65"/>
      <c r="IEM65"/>
      <c r="IEN65"/>
      <c r="IEO65"/>
      <c r="IEP65"/>
      <c r="IEQ65"/>
      <c r="IER65"/>
      <c r="IES65"/>
      <c r="IET65"/>
      <c r="IEU65"/>
      <c r="IEV65"/>
      <c r="IEW65"/>
      <c r="IEX65"/>
      <c r="IEY65"/>
      <c r="IEZ65"/>
      <c r="IFA65"/>
      <c r="IFB65"/>
      <c r="IFC65"/>
      <c r="IFD65"/>
      <c r="IFE65"/>
      <c r="IFF65"/>
      <c r="IFG65"/>
      <c r="IFH65"/>
      <c r="IFI65"/>
      <c r="IFJ65"/>
      <c r="IFK65"/>
      <c r="IFL65"/>
      <c r="IFM65"/>
      <c r="IFN65"/>
      <c r="IFO65"/>
      <c r="IFP65"/>
      <c r="IFQ65"/>
      <c r="IFR65"/>
      <c r="IFS65"/>
      <c r="IFT65"/>
      <c r="IFU65"/>
      <c r="IFV65"/>
      <c r="IFW65"/>
      <c r="IFX65"/>
      <c r="IFY65"/>
      <c r="IFZ65"/>
      <c r="IGA65"/>
      <c r="IGB65"/>
      <c r="IGC65"/>
      <c r="IGD65"/>
      <c r="IGE65"/>
      <c r="IGF65"/>
      <c r="IGG65"/>
      <c r="IGH65"/>
      <c r="IGI65"/>
      <c r="IGJ65"/>
      <c r="IGK65"/>
      <c r="IGL65"/>
      <c r="IGM65"/>
      <c r="IGN65"/>
      <c r="IGO65"/>
      <c r="IGP65"/>
      <c r="IGQ65"/>
      <c r="IGR65"/>
      <c r="IGS65"/>
      <c r="IGT65"/>
      <c r="IGU65"/>
      <c r="IGV65"/>
      <c r="IGW65"/>
      <c r="IGX65"/>
      <c r="IGY65"/>
      <c r="IGZ65"/>
      <c r="IHA65"/>
      <c r="IHB65"/>
      <c r="IHC65"/>
      <c r="IHD65"/>
      <c r="IHE65"/>
      <c r="IHF65"/>
      <c r="IHG65"/>
      <c r="IHH65"/>
      <c r="IHI65"/>
      <c r="IHJ65"/>
      <c r="IHK65"/>
      <c r="IHL65"/>
      <c r="IHM65"/>
      <c r="IHN65"/>
      <c r="IHO65"/>
      <c r="IHP65"/>
      <c r="IHQ65"/>
      <c r="IHR65"/>
      <c r="IHS65"/>
      <c r="IHT65"/>
      <c r="IHU65"/>
      <c r="IHV65"/>
      <c r="IHW65"/>
      <c r="IHX65"/>
      <c r="IHY65"/>
      <c r="IHZ65"/>
      <c r="IIA65"/>
      <c r="IIB65"/>
      <c r="IIC65"/>
      <c r="IID65"/>
      <c r="IIE65"/>
      <c r="IIF65"/>
      <c r="IIG65"/>
      <c r="IIH65"/>
      <c r="III65"/>
      <c r="IIJ65"/>
      <c r="IIK65"/>
      <c r="IIL65"/>
      <c r="IIM65"/>
      <c r="IIN65"/>
      <c r="IIO65"/>
      <c r="IIP65"/>
      <c r="IIQ65"/>
      <c r="IIR65"/>
      <c r="IIS65"/>
      <c r="IIT65"/>
      <c r="IIU65"/>
      <c r="IIV65"/>
      <c r="IIW65"/>
      <c r="IIX65"/>
      <c r="IIY65"/>
      <c r="IIZ65"/>
      <c r="IJA65"/>
      <c r="IJB65"/>
      <c r="IJC65"/>
      <c r="IJD65"/>
      <c r="IJE65"/>
      <c r="IJF65"/>
      <c r="IJG65"/>
      <c r="IJH65"/>
      <c r="IJI65"/>
      <c r="IJJ65"/>
      <c r="IJK65"/>
      <c r="IJL65"/>
      <c r="IJM65"/>
      <c r="IJN65"/>
      <c r="IJO65"/>
      <c r="IJP65"/>
      <c r="IJQ65"/>
      <c r="IJR65"/>
      <c r="IJS65"/>
      <c r="IJT65"/>
      <c r="IJU65"/>
      <c r="IJV65"/>
      <c r="IJW65"/>
      <c r="IJX65"/>
      <c r="IJY65"/>
      <c r="IJZ65"/>
      <c r="IKA65"/>
      <c r="IKB65"/>
      <c r="IKC65"/>
      <c r="IKD65"/>
      <c r="IKE65"/>
      <c r="IKF65"/>
      <c r="IKG65"/>
      <c r="IKH65"/>
      <c r="IKI65"/>
      <c r="IKJ65"/>
      <c r="IKK65"/>
      <c r="IKL65"/>
      <c r="IKM65"/>
      <c r="IKN65"/>
      <c r="IKO65"/>
      <c r="IKP65"/>
      <c r="IKQ65"/>
      <c r="IKR65"/>
      <c r="IKS65"/>
      <c r="IKT65"/>
      <c r="IKU65"/>
      <c r="IKV65"/>
      <c r="IKW65"/>
      <c r="IKX65"/>
      <c r="IKY65"/>
      <c r="IKZ65"/>
      <c r="ILA65"/>
      <c r="ILB65"/>
      <c r="ILC65"/>
      <c r="ILD65"/>
      <c r="ILE65"/>
      <c r="ILF65"/>
      <c r="ILG65"/>
      <c r="ILH65"/>
      <c r="ILI65"/>
      <c r="ILJ65"/>
      <c r="ILK65"/>
      <c r="ILL65"/>
      <c r="ILM65"/>
      <c r="ILN65"/>
      <c r="ILO65"/>
      <c r="ILP65"/>
      <c r="ILQ65"/>
      <c r="ILR65"/>
      <c r="ILS65"/>
      <c r="ILT65"/>
      <c r="ILU65"/>
      <c r="ILV65"/>
      <c r="ILW65"/>
      <c r="ILX65"/>
      <c r="ILY65"/>
      <c r="ILZ65"/>
      <c r="IMA65"/>
      <c r="IMB65"/>
      <c r="IMC65"/>
      <c r="IMD65"/>
      <c r="IME65"/>
      <c r="IMF65"/>
      <c r="IMG65"/>
      <c r="IMH65"/>
      <c r="IMI65"/>
      <c r="IMJ65"/>
      <c r="IMK65"/>
      <c r="IML65"/>
      <c r="IMM65"/>
      <c r="IMN65"/>
      <c r="IMO65"/>
      <c r="IMP65"/>
      <c r="IMQ65"/>
      <c r="IMR65"/>
      <c r="IMS65"/>
      <c r="IMT65"/>
      <c r="IMU65"/>
      <c r="IMV65"/>
      <c r="IMW65"/>
      <c r="IMX65"/>
      <c r="IMY65"/>
      <c r="IMZ65"/>
      <c r="INA65"/>
      <c r="INB65"/>
      <c r="INC65"/>
      <c r="IND65"/>
      <c r="INE65"/>
      <c r="INF65"/>
      <c r="ING65"/>
      <c r="INH65"/>
      <c r="INI65"/>
      <c r="INJ65"/>
      <c r="INK65"/>
      <c r="INL65"/>
      <c r="INM65"/>
      <c r="INN65"/>
      <c r="INO65"/>
      <c r="INP65"/>
      <c r="INQ65"/>
      <c r="INR65"/>
      <c r="INS65"/>
      <c r="INT65"/>
      <c r="INU65"/>
      <c r="INV65"/>
      <c r="INW65"/>
      <c r="INX65"/>
      <c r="INY65"/>
      <c r="INZ65"/>
      <c r="IOA65"/>
      <c r="IOB65"/>
      <c r="IOC65"/>
      <c r="IOD65"/>
      <c r="IOE65"/>
      <c r="IOF65"/>
      <c r="IOG65"/>
      <c r="IOH65"/>
      <c r="IOI65"/>
      <c r="IOJ65"/>
      <c r="IOK65"/>
      <c r="IOL65"/>
      <c r="IOM65"/>
      <c r="ION65"/>
      <c r="IOO65"/>
      <c r="IOP65"/>
      <c r="IOQ65"/>
      <c r="IOR65"/>
      <c r="IOS65"/>
      <c r="IOT65"/>
      <c r="IOU65"/>
      <c r="IOV65"/>
      <c r="IOW65"/>
      <c r="IOX65"/>
      <c r="IOY65"/>
      <c r="IOZ65"/>
      <c r="IPA65"/>
      <c r="IPB65"/>
      <c r="IPC65"/>
      <c r="IPD65"/>
      <c r="IPE65"/>
      <c r="IPF65"/>
      <c r="IPG65"/>
      <c r="IPH65"/>
      <c r="IPI65"/>
      <c r="IPJ65"/>
      <c r="IPK65"/>
      <c r="IPL65"/>
      <c r="IPM65"/>
      <c r="IPN65"/>
      <c r="IPO65"/>
      <c r="IPP65"/>
      <c r="IPQ65"/>
      <c r="IPR65"/>
      <c r="IPS65"/>
      <c r="IPT65"/>
      <c r="IPU65"/>
      <c r="IPV65"/>
      <c r="IPW65"/>
      <c r="IPX65"/>
      <c r="IPY65"/>
      <c r="IPZ65"/>
      <c r="IQA65"/>
      <c r="IQB65"/>
      <c r="IQC65"/>
      <c r="IQD65"/>
      <c r="IQE65"/>
      <c r="IQF65"/>
      <c r="IQG65"/>
      <c r="IQH65"/>
      <c r="IQI65"/>
      <c r="IQJ65"/>
      <c r="IQK65"/>
      <c r="IQL65"/>
      <c r="IQM65"/>
      <c r="IQN65"/>
      <c r="IQO65"/>
      <c r="IQP65"/>
      <c r="IQQ65"/>
      <c r="IQR65"/>
      <c r="IQS65"/>
      <c r="IQT65"/>
      <c r="IQU65"/>
      <c r="IQV65"/>
      <c r="IQW65"/>
      <c r="IQX65"/>
      <c r="IQY65"/>
      <c r="IQZ65"/>
      <c r="IRA65"/>
      <c r="IRB65"/>
      <c r="IRC65"/>
      <c r="IRD65"/>
      <c r="IRE65"/>
      <c r="IRF65"/>
      <c r="IRG65"/>
      <c r="IRH65"/>
      <c r="IRI65"/>
      <c r="IRJ65"/>
      <c r="IRK65"/>
      <c r="IRL65"/>
      <c r="IRM65"/>
      <c r="IRN65"/>
      <c r="IRO65"/>
      <c r="IRP65"/>
      <c r="IRQ65"/>
      <c r="IRR65"/>
      <c r="IRS65"/>
      <c r="IRT65"/>
      <c r="IRU65"/>
      <c r="IRV65"/>
      <c r="IRW65"/>
      <c r="IRX65"/>
      <c r="IRY65"/>
      <c r="IRZ65"/>
      <c r="ISA65"/>
      <c r="ISB65"/>
      <c r="ISC65"/>
      <c r="ISD65"/>
      <c r="ISE65"/>
      <c r="ISF65"/>
      <c r="ISG65"/>
      <c r="ISH65"/>
      <c r="ISI65"/>
      <c r="ISJ65"/>
      <c r="ISK65"/>
      <c r="ISL65"/>
      <c r="ISM65"/>
      <c r="ISN65"/>
      <c r="ISO65"/>
      <c r="ISP65"/>
      <c r="ISQ65"/>
      <c r="ISR65"/>
      <c r="ISS65"/>
      <c r="IST65"/>
      <c r="ISU65"/>
      <c r="ISV65"/>
      <c r="ISW65"/>
      <c r="ISX65"/>
      <c r="ISY65"/>
      <c r="ISZ65"/>
      <c r="ITA65"/>
      <c r="ITB65"/>
      <c r="ITC65"/>
      <c r="ITD65"/>
      <c r="ITE65"/>
      <c r="ITF65"/>
      <c r="ITG65"/>
      <c r="ITH65"/>
      <c r="ITI65"/>
      <c r="ITJ65"/>
      <c r="ITK65"/>
      <c r="ITL65"/>
      <c r="ITM65"/>
      <c r="ITN65"/>
      <c r="ITO65"/>
      <c r="ITP65"/>
      <c r="ITQ65"/>
      <c r="ITR65"/>
      <c r="ITS65"/>
      <c r="ITT65"/>
      <c r="ITU65"/>
      <c r="ITV65"/>
      <c r="ITW65"/>
      <c r="ITX65"/>
      <c r="ITY65"/>
      <c r="ITZ65"/>
      <c r="IUA65"/>
      <c r="IUB65"/>
      <c r="IUC65"/>
      <c r="IUD65"/>
      <c r="IUE65"/>
      <c r="IUF65"/>
      <c r="IUG65"/>
      <c r="IUH65"/>
      <c r="IUI65"/>
      <c r="IUJ65"/>
      <c r="IUK65"/>
      <c r="IUL65"/>
      <c r="IUM65"/>
      <c r="IUN65"/>
      <c r="IUO65"/>
      <c r="IUP65"/>
      <c r="IUQ65"/>
      <c r="IUR65"/>
      <c r="IUS65"/>
      <c r="IUT65"/>
      <c r="IUU65"/>
      <c r="IUV65"/>
      <c r="IUW65"/>
      <c r="IUX65"/>
      <c r="IUY65"/>
      <c r="IUZ65"/>
      <c r="IVA65"/>
      <c r="IVB65"/>
      <c r="IVC65"/>
      <c r="IVD65"/>
      <c r="IVE65"/>
      <c r="IVF65"/>
      <c r="IVG65"/>
      <c r="IVH65"/>
      <c r="IVI65"/>
      <c r="IVJ65"/>
      <c r="IVK65"/>
      <c r="IVL65"/>
      <c r="IVM65"/>
      <c r="IVN65"/>
      <c r="IVO65"/>
      <c r="IVP65"/>
      <c r="IVQ65"/>
      <c r="IVR65"/>
      <c r="IVS65"/>
      <c r="IVT65"/>
      <c r="IVU65"/>
      <c r="IVV65"/>
      <c r="IVW65"/>
      <c r="IVX65"/>
      <c r="IVY65"/>
      <c r="IVZ65"/>
      <c r="IWA65"/>
      <c r="IWB65"/>
      <c r="IWC65"/>
      <c r="IWD65"/>
      <c r="IWE65"/>
      <c r="IWF65"/>
      <c r="IWG65"/>
      <c r="IWH65"/>
      <c r="IWI65"/>
      <c r="IWJ65"/>
      <c r="IWK65"/>
      <c r="IWL65"/>
      <c r="IWM65"/>
      <c r="IWN65"/>
      <c r="IWO65"/>
      <c r="IWP65"/>
      <c r="IWQ65"/>
      <c r="IWR65"/>
      <c r="IWS65"/>
      <c r="IWT65"/>
      <c r="IWU65"/>
      <c r="IWV65"/>
      <c r="IWW65"/>
      <c r="IWX65"/>
      <c r="IWY65"/>
      <c r="IWZ65"/>
      <c r="IXA65"/>
      <c r="IXB65"/>
      <c r="IXC65"/>
      <c r="IXD65"/>
      <c r="IXE65"/>
      <c r="IXF65"/>
      <c r="IXG65"/>
      <c r="IXH65"/>
      <c r="IXI65"/>
      <c r="IXJ65"/>
      <c r="IXK65"/>
      <c r="IXL65"/>
      <c r="IXM65"/>
      <c r="IXN65"/>
      <c r="IXO65"/>
      <c r="IXP65"/>
      <c r="IXQ65"/>
      <c r="IXR65"/>
      <c r="IXS65"/>
      <c r="IXT65"/>
      <c r="IXU65"/>
      <c r="IXV65"/>
      <c r="IXW65"/>
      <c r="IXX65"/>
      <c r="IXY65"/>
      <c r="IXZ65"/>
      <c r="IYA65"/>
      <c r="IYB65"/>
      <c r="IYC65"/>
      <c r="IYD65"/>
      <c r="IYE65"/>
      <c r="IYF65"/>
      <c r="IYG65"/>
      <c r="IYH65"/>
      <c r="IYI65"/>
      <c r="IYJ65"/>
      <c r="IYK65"/>
      <c r="IYL65"/>
      <c r="IYM65"/>
      <c r="IYN65"/>
      <c r="IYO65"/>
      <c r="IYP65"/>
      <c r="IYQ65"/>
      <c r="IYR65"/>
      <c r="IYS65"/>
      <c r="IYT65"/>
      <c r="IYU65"/>
      <c r="IYV65"/>
      <c r="IYW65"/>
      <c r="IYX65"/>
      <c r="IYY65"/>
      <c r="IYZ65"/>
      <c r="IZA65"/>
      <c r="IZB65"/>
      <c r="IZC65"/>
      <c r="IZD65"/>
      <c r="IZE65"/>
      <c r="IZF65"/>
      <c r="IZG65"/>
      <c r="IZH65"/>
      <c r="IZI65"/>
      <c r="IZJ65"/>
      <c r="IZK65"/>
      <c r="IZL65"/>
      <c r="IZM65"/>
      <c r="IZN65"/>
      <c r="IZO65"/>
      <c r="IZP65"/>
      <c r="IZQ65"/>
      <c r="IZR65"/>
      <c r="IZS65"/>
      <c r="IZT65"/>
      <c r="IZU65"/>
      <c r="IZV65"/>
      <c r="IZW65"/>
      <c r="IZX65"/>
      <c r="IZY65"/>
      <c r="IZZ65"/>
      <c r="JAA65"/>
      <c r="JAB65"/>
      <c r="JAC65"/>
      <c r="JAD65"/>
      <c r="JAE65"/>
      <c r="JAF65"/>
      <c r="JAG65"/>
      <c r="JAH65"/>
      <c r="JAI65"/>
      <c r="JAJ65"/>
      <c r="JAK65"/>
      <c r="JAL65"/>
      <c r="JAM65"/>
      <c r="JAN65"/>
      <c r="JAO65"/>
      <c r="JAP65"/>
      <c r="JAQ65"/>
      <c r="JAR65"/>
      <c r="JAS65"/>
      <c r="JAT65"/>
      <c r="JAU65"/>
      <c r="JAV65"/>
      <c r="JAW65"/>
      <c r="JAX65"/>
      <c r="JAY65"/>
      <c r="JAZ65"/>
      <c r="JBA65"/>
      <c r="JBB65"/>
      <c r="JBC65"/>
      <c r="JBD65"/>
      <c r="JBE65"/>
      <c r="JBF65"/>
      <c r="JBG65"/>
      <c r="JBH65"/>
      <c r="JBI65"/>
      <c r="JBJ65"/>
      <c r="JBK65"/>
      <c r="JBL65"/>
      <c r="JBM65"/>
      <c r="JBN65"/>
      <c r="JBO65"/>
      <c r="JBP65"/>
      <c r="JBQ65"/>
      <c r="JBR65"/>
      <c r="JBS65"/>
      <c r="JBT65"/>
      <c r="JBU65"/>
      <c r="JBV65"/>
      <c r="JBW65"/>
      <c r="JBX65"/>
      <c r="JBY65"/>
      <c r="JBZ65"/>
      <c r="JCA65"/>
      <c r="JCB65"/>
      <c r="JCC65"/>
      <c r="JCD65"/>
      <c r="JCE65"/>
      <c r="JCF65"/>
      <c r="JCG65"/>
      <c r="JCH65"/>
      <c r="JCI65"/>
      <c r="JCJ65"/>
      <c r="JCK65"/>
      <c r="JCL65"/>
      <c r="JCM65"/>
      <c r="JCN65"/>
      <c r="JCO65"/>
      <c r="JCP65"/>
      <c r="JCQ65"/>
      <c r="JCR65"/>
      <c r="JCS65"/>
      <c r="JCT65"/>
      <c r="JCU65"/>
      <c r="JCV65"/>
      <c r="JCW65"/>
      <c r="JCX65"/>
      <c r="JCY65"/>
      <c r="JCZ65"/>
      <c r="JDA65"/>
      <c r="JDB65"/>
      <c r="JDC65"/>
      <c r="JDD65"/>
      <c r="JDE65"/>
      <c r="JDF65"/>
      <c r="JDG65"/>
      <c r="JDH65"/>
      <c r="JDI65"/>
      <c r="JDJ65"/>
      <c r="JDK65"/>
      <c r="JDL65"/>
      <c r="JDM65"/>
      <c r="JDN65"/>
      <c r="JDO65"/>
      <c r="JDP65"/>
      <c r="JDQ65"/>
      <c r="JDR65"/>
      <c r="JDS65"/>
      <c r="JDT65"/>
      <c r="JDU65"/>
      <c r="JDV65"/>
      <c r="JDW65"/>
      <c r="JDX65"/>
      <c r="JDY65"/>
      <c r="JDZ65"/>
      <c r="JEA65"/>
      <c r="JEB65"/>
      <c r="JEC65"/>
      <c r="JED65"/>
      <c r="JEE65"/>
      <c r="JEF65"/>
      <c r="JEG65"/>
      <c r="JEH65"/>
      <c r="JEI65"/>
      <c r="JEJ65"/>
      <c r="JEK65"/>
      <c r="JEL65"/>
      <c r="JEM65"/>
      <c r="JEN65"/>
      <c r="JEO65"/>
      <c r="JEP65"/>
      <c r="JEQ65"/>
      <c r="JER65"/>
      <c r="JES65"/>
      <c r="JET65"/>
      <c r="JEU65"/>
      <c r="JEV65"/>
      <c r="JEW65"/>
      <c r="JEX65"/>
      <c r="JEY65"/>
      <c r="JEZ65"/>
      <c r="JFA65"/>
      <c r="JFB65"/>
      <c r="JFC65"/>
      <c r="JFD65"/>
      <c r="JFE65"/>
      <c r="JFF65"/>
      <c r="JFG65"/>
      <c r="JFH65"/>
      <c r="JFI65"/>
      <c r="JFJ65"/>
      <c r="JFK65"/>
      <c r="JFL65"/>
      <c r="JFM65"/>
      <c r="JFN65"/>
      <c r="JFO65"/>
      <c r="JFP65"/>
      <c r="JFQ65"/>
      <c r="JFR65"/>
      <c r="JFS65"/>
      <c r="JFT65"/>
      <c r="JFU65"/>
      <c r="JFV65"/>
      <c r="JFW65"/>
      <c r="JFX65"/>
      <c r="JFY65"/>
      <c r="JFZ65"/>
      <c r="JGA65"/>
      <c r="JGB65"/>
      <c r="JGC65"/>
      <c r="JGD65"/>
      <c r="JGE65"/>
      <c r="JGF65"/>
      <c r="JGG65"/>
      <c r="JGH65"/>
      <c r="JGI65"/>
      <c r="JGJ65"/>
      <c r="JGK65"/>
      <c r="JGL65"/>
      <c r="JGM65"/>
      <c r="JGN65"/>
      <c r="JGO65"/>
      <c r="JGP65"/>
      <c r="JGQ65"/>
      <c r="JGR65"/>
      <c r="JGS65"/>
      <c r="JGT65"/>
      <c r="JGU65"/>
      <c r="JGV65"/>
      <c r="JGW65"/>
      <c r="JGX65"/>
      <c r="JGY65"/>
      <c r="JGZ65"/>
      <c r="JHA65"/>
      <c r="JHB65"/>
      <c r="JHC65"/>
      <c r="JHD65"/>
      <c r="JHE65"/>
      <c r="JHF65"/>
      <c r="JHG65"/>
      <c r="JHH65"/>
      <c r="JHI65"/>
      <c r="JHJ65"/>
      <c r="JHK65"/>
      <c r="JHL65"/>
      <c r="JHM65"/>
      <c r="JHN65"/>
      <c r="JHO65"/>
      <c r="JHP65"/>
      <c r="JHQ65"/>
      <c r="JHR65"/>
      <c r="JHS65"/>
      <c r="JHT65"/>
      <c r="JHU65"/>
      <c r="JHV65"/>
      <c r="JHW65"/>
      <c r="JHX65"/>
      <c r="JHY65"/>
      <c r="JHZ65"/>
      <c r="JIA65"/>
      <c r="JIB65"/>
      <c r="JIC65"/>
      <c r="JID65"/>
      <c r="JIE65"/>
      <c r="JIF65"/>
      <c r="JIG65"/>
      <c r="JIH65"/>
      <c r="JII65"/>
      <c r="JIJ65"/>
      <c r="JIK65"/>
      <c r="JIL65"/>
      <c r="JIM65"/>
      <c r="JIN65"/>
      <c r="JIO65"/>
      <c r="JIP65"/>
      <c r="JIQ65"/>
      <c r="JIR65"/>
      <c r="JIS65"/>
      <c r="JIT65"/>
      <c r="JIU65"/>
      <c r="JIV65"/>
      <c r="JIW65"/>
      <c r="JIX65"/>
      <c r="JIY65"/>
      <c r="JIZ65"/>
      <c r="JJA65"/>
      <c r="JJB65"/>
      <c r="JJC65"/>
      <c r="JJD65"/>
      <c r="JJE65"/>
      <c r="JJF65"/>
      <c r="JJG65"/>
      <c r="JJH65"/>
      <c r="JJI65"/>
      <c r="JJJ65"/>
      <c r="JJK65"/>
      <c r="JJL65"/>
      <c r="JJM65"/>
      <c r="JJN65"/>
      <c r="JJO65"/>
      <c r="JJP65"/>
      <c r="JJQ65"/>
      <c r="JJR65"/>
      <c r="JJS65"/>
      <c r="JJT65"/>
      <c r="JJU65"/>
      <c r="JJV65"/>
      <c r="JJW65"/>
      <c r="JJX65"/>
      <c r="JJY65"/>
      <c r="JJZ65"/>
      <c r="JKA65"/>
      <c r="JKB65"/>
      <c r="JKC65"/>
      <c r="JKD65"/>
      <c r="JKE65"/>
      <c r="JKF65"/>
      <c r="JKG65"/>
      <c r="JKH65"/>
      <c r="JKI65"/>
      <c r="JKJ65"/>
      <c r="JKK65"/>
      <c r="JKL65"/>
      <c r="JKM65"/>
      <c r="JKN65"/>
      <c r="JKO65"/>
      <c r="JKP65"/>
      <c r="JKQ65"/>
      <c r="JKR65"/>
      <c r="JKS65"/>
      <c r="JKT65"/>
      <c r="JKU65"/>
      <c r="JKV65"/>
      <c r="JKW65"/>
      <c r="JKX65"/>
      <c r="JKY65"/>
      <c r="JKZ65"/>
      <c r="JLA65"/>
      <c r="JLB65"/>
      <c r="JLC65"/>
      <c r="JLD65"/>
      <c r="JLE65"/>
      <c r="JLF65"/>
      <c r="JLG65"/>
      <c r="JLH65"/>
      <c r="JLI65"/>
      <c r="JLJ65"/>
      <c r="JLK65"/>
      <c r="JLL65"/>
      <c r="JLM65"/>
      <c r="JLN65"/>
      <c r="JLO65"/>
      <c r="JLP65"/>
      <c r="JLQ65"/>
      <c r="JLR65"/>
      <c r="JLS65"/>
      <c r="JLT65"/>
      <c r="JLU65"/>
      <c r="JLV65"/>
      <c r="JLW65"/>
      <c r="JLX65"/>
      <c r="JLY65"/>
      <c r="JLZ65"/>
      <c r="JMA65"/>
      <c r="JMB65"/>
      <c r="JMC65"/>
      <c r="JMD65"/>
      <c r="JME65"/>
      <c r="JMF65"/>
      <c r="JMG65"/>
      <c r="JMH65"/>
      <c r="JMI65"/>
      <c r="JMJ65"/>
      <c r="JMK65"/>
      <c r="JML65"/>
      <c r="JMM65"/>
      <c r="JMN65"/>
      <c r="JMO65"/>
      <c r="JMP65"/>
      <c r="JMQ65"/>
      <c r="JMR65"/>
      <c r="JMS65"/>
      <c r="JMT65"/>
      <c r="JMU65"/>
      <c r="JMV65"/>
      <c r="JMW65"/>
      <c r="JMX65"/>
      <c r="JMY65"/>
      <c r="JMZ65"/>
      <c r="JNA65"/>
      <c r="JNB65"/>
      <c r="JNC65"/>
      <c r="JND65"/>
      <c r="JNE65"/>
      <c r="JNF65"/>
      <c r="JNG65"/>
      <c r="JNH65"/>
      <c r="JNI65"/>
      <c r="JNJ65"/>
      <c r="JNK65"/>
      <c r="JNL65"/>
      <c r="JNM65"/>
      <c r="JNN65"/>
      <c r="JNO65"/>
      <c r="JNP65"/>
      <c r="JNQ65"/>
      <c r="JNR65"/>
      <c r="JNS65"/>
      <c r="JNT65"/>
      <c r="JNU65"/>
      <c r="JNV65"/>
      <c r="JNW65"/>
      <c r="JNX65"/>
      <c r="JNY65"/>
      <c r="JNZ65"/>
      <c r="JOA65"/>
      <c r="JOB65"/>
      <c r="JOC65"/>
      <c r="JOD65"/>
      <c r="JOE65"/>
      <c r="JOF65"/>
      <c r="JOG65"/>
      <c r="JOH65"/>
      <c r="JOI65"/>
      <c r="JOJ65"/>
      <c r="JOK65"/>
      <c r="JOL65"/>
      <c r="JOM65"/>
      <c r="JON65"/>
      <c r="JOO65"/>
      <c r="JOP65"/>
      <c r="JOQ65"/>
      <c r="JOR65"/>
      <c r="JOS65"/>
      <c r="JOT65"/>
      <c r="JOU65"/>
      <c r="JOV65"/>
      <c r="JOW65"/>
      <c r="JOX65"/>
      <c r="JOY65"/>
      <c r="JOZ65"/>
      <c r="JPA65"/>
      <c r="JPB65"/>
      <c r="JPC65"/>
      <c r="JPD65"/>
      <c r="JPE65"/>
      <c r="JPF65"/>
      <c r="JPG65"/>
      <c r="JPH65"/>
      <c r="JPI65"/>
      <c r="JPJ65"/>
      <c r="JPK65"/>
      <c r="JPL65"/>
      <c r="JPM65"/>
      <c r="JPN65"/>
      <c r="JPO65"/>
      <c r="JPP65"/>
      <c r="JPQ65"/>
      <c r="JPR65"/>
      <c r="JPS65"/>
      <c r="JPT65"/>
      <c r="JPU65"/>
      <c r="JPV65"/>
      <c r="JPW65"/>
      <c r="JPX65"/>
      <c r="JPY65"/>
      <c r="JPZ65"/>
      <c r="JQA65"/>
      <c r="JQB65"/>
      <c r="JQC65"/>
      <c r="JQD65"/>
      <c r="JQE65"/>
      <c r="JQF65"/>
      <c r="JQG65"/>
      <c r="JQH65"/>
      <c r="JQI65"/>
      <c r="JQJ65"/>
      <c r="JQK65"/>
      <c r="JQL65"/>
      <c r="JQM65"/>
      <c r="JQN65"/>
      <c r="JQO65"/>
      <c r="JQP65"/>
      <c r="JQQ65"/>
      <c r="JQR65"/>
      <c r="JQS65"/>
      <c r="JQT65"/>
      <c r="JQU65"/>
      <c r="JQV65"/>
      <c r="JQW65"/>
      <c r="JQX65"/>
      <c r="JQY65"/>
      <c r="JQZ65"/>
      <c r="JRA65"/>
      <c r="JRB65"/>
      <c r="JRC65"/>
      <c r="JRD65"/>
      <c r="JRE65"/>
      <c r="JRF65"/>
      <c r="JRG65"/>
      <c r="JRH65"/>
      <c r="JRI65"/>
      <c r="JRJ65"/>
      <c r="JRK65"/>
      <c r="JRL65"/>
      <c r="JRM65"/>
      <c r="JRN65"/>
      <c r="JRO65"/>
      <c r="JRP65"/>
      <c r="JRQ65"/>
      <c r="JRR65"/>
      <c r="JRS65"/>
      <c r="JRT65"/>
      <c r="JRU65"/>
      <c r="JRV65"/>
      <c r="JRW65"/>
      <c r="JRX65"/>
      <c r="JRY65"/>
      <c r="JRZ65"/>
      <c r="JSA65"/>
      <c r="JSB65"/>
      <c r="JSC65"/>
      <c r="JSD65"/>
      <c r="JSE65"/>
      <c r="JSF65"/>
      <c r="JSG65"/>
      <c r="JSH65"/>
      <c r="JSI65"/>
      <c r="JSJ65"/>
      <c r="JSK65"/>
      <c r="JSL65"/>
      <c r="JSM65"/>
      <c r="JSN65"/>
      <c r="JSO65"/>
      <c r="JSP65"/>
      <c r="JSQ65"/>
      <c r="JSR65"/>
      <c r="JSS65"/>
      <c r="JST65"/>
      <c r="JSU65"/>
      <c r="JSV65"/>
      <c r="JSW65"/>
      <c r="JSX65"/>
      <c r="JSY65"/>
      <c r="JSZ65"/>
      <c r="JTA65"/>
      <c r="JTB65"/>
      <c r="JTC65"/>
      <c r="JTD65"/>
      <c r="JTE65"/>
      <c r="JTF65"/>
      <c r="JTG65"/>
      <c r="JTH65"/>
      <c r="JTI65"/>
      <c r="JTJ65"/>
      <c r="JTK65"/>
      <c r="JTL65"/>
      <c r="JTM65"/>
      <c r="JTN65"/>
      <c r="JTO65"/>
      <c r="JTP65"/>
      <c r="JTQ65"/>
      <c r="JTR65"/>
      <c r="JTS65"/>
      <c r="JTT65"/>
      <c r="JTU65"/>
      <c r="JTV65"/>
      <c r="JTW65"/>
      <c r="JTX65"/>
      <c r="JTY65"/>
      <c r="JTZ65"/>
      <c r="JUA65"/>
      <c r="JUB65"/>
      <c r="JUC65"/>
      <c r="JUD65"/>
      <c r="JUE65"/>
      <c r="JUF65"/>
      <c r="JUG65"/>
      <c r="JUH65"/>
      <c r="JUI65"/>
      <c r="JUJ65"/>
      <c r="JUK65"/>
      <c r="JUL65"/>
      <c r="JUM65"/>
      <c r="JUN65"/>
      <c r="JUO65"/>
      <c r="JUP65"/>
      <c r="JUQ65"/>
      <c r="JUR65"/>
      <c r="JUS65"/>
      <c r="JUT65"/>
      <c r="JUU65"/>
      <c r="JUV65"/>
      <c r="JUW65"/>
      <c r="JUX65"/>
      <c r="JUY65"/>
      <c r="JUZ65"/>
      <c r="JVA65"/>
      <c r="JVB65"/>
      <c r="JVC65"/>
      <c r="JVD65"/>
      <c r="JVE65"/>
      <c r="JVF65"/>
      <c r="JVG65"/>
      <c r="JVH65"/>
      <c r="JVI65"/>
      <c r="JVJ65"/>
      <c r="JVK65"/>
      <c r="JVL65"/>
      <c r="JVM65"/>
      <c r="JVN65"/>
      <c r="JVO65"/>
      <c r="JVP65"/>
      <c r="JVQ65"/>
      <c r="JVR65"/>
      <c r="JVS65"/>
      <c r="JVT65"/>
      <c r="JVU65"/>
      <c r="JVV65"/>
      <c r="JVW65"/>
      <c r="JVX65"/>
      <c r="JVY65"/>
      <c r="JVZ65"/>
      <c r="JWA65"/>
      <c r="JWB65"/>
      <c r="JWC65"/>
      <c r="JWD65"/>
      <c r="JWE65"/>
      <c r="JWF65"/>
      <c r="JWG65"/>
      <c r="JWH65"/>
      <c r="JWI65"/>
      <c r="JWJ65"/>
      <c r="JWK65"/>
      <c r="JWL65"/>
      <c r="JWM65"/>
      <c r="JWN65"/>
      <c r="JWO65"/>
      <c r="JWP65"/>
      <c r="JWQ65"/>
      <c r="JWR65"/>
      <c r="JWS65"/>
      <c r="JWT65"/>
      <c r="JWU65"/>
      <c r="JWV65"/>
      <c r="JWW65"/>
      <c r="JWX65"/>
      <c r="JWY65"/>
      <c r="JWZ65"/>
      <c r="JXA65"/>
      <c r="JXB65"/>
      <c r="JXC65"/>
      <c r="JXD65"/>
      <c r="JXE65"/>
      <c r="JXF65"/>
      <c r="JXG65"/>
      <c r="JXH65"/>
      <c r="JXI65"/>
      <c r="JXJ65"/>
      <c r="JXK65"/>
      <c r="JXL65"/>
      <c r="JXM65"/>
      <c r="JXN65"/>
      <c r="JXO65"/>
      <c r="JXP65"/>
      <c r="JXQ65"/>
      <c r="JXR65"/>
      <c r="JXS65"/>
      <c r="JXT65"/>
      <c r="JXU65"/>
      <c r="JXV65"/>
      <c r="JXW65"/>
      <c r="JXX65"/>
      <c r="JXY65"/>
      <c r="JXZ65"/>
      <c r="JYA65"/>
      <c r="JYB65"/>
      <c r="JYC65"/>
      <c r="JYD65"/>
      <c r="JYE65"/>
      <c r="JYF65"/>
      <c r="JYG65"/>
      <c r="JYH65"/>
      <c r="JYI65"/>
      <c r="JYJ65"/>
      <c r="JYK65"/>
      <c r="JYL65"/>
      <c r="JYM65"/>
      <c r="JYN65"/>
      <c r="JYO65"/>
      <c r="JYP65"/>
      <c r="JYQ65"/>
      <c r="JYR65"/>
      <c r="JYS65"/>
      <c r="JYT65"/>
      <c r="JYU65"/>
      <c r="JYV65"/>
      <c r="JYW65"/>
      <c r="JYX65"/>
      <c r="JYY65"/>
      <c r="JYZ65"/>
      <c r="JZA65"/>
      <c r="JZB65"/>
      <c r="JZC65"/>
      <c r="JZD65"/>
      <c r="JZE65"/>
      <c r="JZF65"/>
      <c r="JZG65"/>
      <c r="JZH65"/>
      <c r="JZI65"/>
      <c r="JZJ65"/>
      <c r="JZK65"/>
      <c r="JZL65"/>
      <c r="JZM65"/>
      <c r="JZN65"/>
      <c r="JZO65"/>
      <c r="JZP65"/>
      <c r="JZQ65"/>
      <c r="JZR65"/>
      <c r="JZS65"/>
      <c r="JZT65"/>
      <c r="JZU65"/>
      <c r="JZV65"/>
      <c r="JZW65"/>
      <c r="JZX65"/>
      <c r="JZY65"/>
      <c r="JZZ65"/>
      <c r="KAA65"/>
      <c r="KAB65"/>
      <c r="KAC65"/>
      <c r="KAD65"/>
      <c r="KAE65"/>
      <c r="KAF65"/>
      <c r="KAG65"/>
      <c r="KAH65"/>
      <c r="KAI65"/>
      <c r="KAJ65"/>
      <c r="KAK65"/>
      <c r="KAL65"/>
      <c r="KAM65"/>
      <c r="KAN65"/>
      <c r="KAO65"/>
      <c r="KAP65"/>
      <c r="KAQ65"/>
      <c r="KAR65"/>
      <c r="KAS65"/>
      <c r="KAT65"/>
      <c r="KAU65"/>
      <c r="KAV65"/>
      <c r="KAW65"/>
      <c r="KAX65"/>
      <c r="KAY65"/>
      <c r="KAZ65"/>
      <c r="KBA65"/>
      <c r="KBB65"/>
      <c r="KBC65"/>
      <c r="KBD65"/>
      <c r="KBE65"/>
      <c r="KBF65"/>
      <c r="KBG65"/>
      <c r="KBH65"/>
      <c r="KBI65"/>
      <c r="KBJ65"/>
      <c r="KBK65"/>
      <c r="KBL65"/>
      <c r="KBM65"/>
      <c r="KBN65"/>
      <c r="KBO65"/>
      <c r="KBP65"/>
      <c r="KBQ65"/>
      <c r="KBR65"/>
      <c r="KBS65"/>
      <c r="KBT65"/>
      <c r="KBU65"/>
      <c r="KBV65"/>
      <c r="KBW65"/>
      <c r="KBX65"/>
      <c r="KBY65"/>
      <c r="KBZ65"/>
      <c r="KCA65"/>
      <c r="KCB65"/>
      <c r="KCC65"/>
      <c r="KCD65"/>
      <c r="KCE65"/>
      <c r="KCF65"/>
      <c r="KCG65"/>
      <c r="KCH65"/>
      <c r="KCI65"/>
      <c r="KCJ65"/>
      <c r="KCK65"/>
      <c r="KCL65"/>
      <c r="KCM65"/>
      <c r="KCN65"/>
      <c r="KCO65"/>
      <c r="KCP65"/>
      <c r="KCQ65"/>
      <c r="KCR65"/>
      <c r="KCS65"/>
      <c r="KCT65"/>
      <c r="KCU65"/>
      <c r="KCV65"/>
      <c r="KCW65"/>
      <c r="KCX65"/>
      <c r="KCY65"/>
      <c r="KCZ65"/>
      <c r="KDA65"/>
      <c r="KDB65"/>
      <c r="KDC65"/>
      <c r="KDD65"/>
      <c r="KDE65"/>
      <c r="KDF65"/>
      <c r="KDG65"/>
      <c r="KDH65"/>
      <c r="KDI65"/>
      <c r="KDJ65"/>
      <c r="KDK65"/>
      <c r="KDL65"/>
      <c r="KDM65"/>
      <c r="KDN65"/>
      <c r="KDO65"/>
      <c r="KDP65"/>
      <c r="KDQ65"/>
      <c r="KDR65"/>
      <c r="KDS65"/>
      <c r="KDT65"/>
      <c r="KDU65"/>
      <c r="KDV65"/>
      <c r="KDW65"/>
      <c r="KDX65"/>
      <c r="KDY65"/>
      <c r="KDZ65"/>
      <c r="KEA65"/>
      <c r="KEB65"/>
      <c r="KEC65"/>
      <c r="KED65"/>
      <c r="KEE65"/>
      <c r="KEF65"/>
      <c r="KEG65"/>
      <c r="KEH65"/>
      <c r="KEI65"/>
      <c r="KEJ65"/>
      <c r="KEK65"/>
      <c r="KEL65"/>
      <c r="KEM65"/>
      <c r="KEN65"/>
      <c r="KEO65"/>
      <c r="KEP65"/>
      <c r="KEQ65"/>
      <c r="KER65"/>
      <c r="KES65"/>
      <c r="KET65"/>
      <c r="KEU65"/>
      <c r="KEV65"/>
      <c r="KEW65"/>
      <c r="KEX65"/>
      <c r="KEY65"/>
      <c r="KEZ65"/>
      <c r="KFA65"/>
      <c r="KFB65"/>
      <c r="KFC65"/>
      <c r="KFD65"/>
      <c r="KFE65"/>
      <c r="KFF65"/>
      <c r="KFG65"/>
      <c r="KFH65"/>
      <c r="KFI65"/>
      <c r="KFJ65"/>
      <c r="KFK65"/>
      <c r="KFL65"/>
      <c r="KFM65"/>
      <c r="KFN65"/>
      <c r="KFO65"/>
      <c r="KFP65"/>
      <c r="KFQ65"/>
      <c r="KFR65"/>
      <c r="KFS65"/>
      <c r="KFT65"/>
      <c r="KFU65"/>
      <c r="KFV65"/>
      <c r="KFW65"/>
      <c r="KFX65"/>
      <c r="KFY65"/>
      <c r="KFZ65"/>
      <c r="KGA65"/>
      <c r="KGB65"/>
      <c r="KGC65"/>
      <c r="KGD65"/>
      <c r="KGE65"/>
      <c r="KGF65"/>
      <c r="KGG65"/>
      <c r="KGH65"/>
      <c r="KGI65"/>
      <c r="KGJ65"/>
      <c r="KGK65"/>
      <c r="KGL65"/>
      <c r="KGM65"/>
      <c r="KGN65"/>
      <c r="KGO65"/>
      <c r="KGP65"/>
      <c r="KGQ65"/>
      <c r="KGR65"/>
      <c r="KGS65"/>
      <c r="KGT65"/>
      <c r="KGU65"/>
      <c r="KGV65"/>
      <c r="KGW65"/>
      <c r="KGX65"/>
      <c r="KGY65"/>
      <c r="KGZ65"/>
      <c r="KHA65"/>
      <c r="KHB65"/>
      <c r="KHC65"/>
      <c r="KHD65"/>
      <c r="KHE65"/>
      <c r="KHF65"/>
      <c r="KHG65"/>
      <c r="KHH65"/>
      <c r="KHI65"/>
      <c r="KHJ65"/>
      <c r="KHK65"/>
      <c r="KHL65"/>
      <c r="KHM65"/>
      <c r="KHN65"/>
      <c r="KHO65"/>
      <c r="KHP65"/>
      <c r="KHQ65"/>
      <c r="KHR65"/>
      <c r="KHS65"/>
      <c r="KHT65"/>
      <c r="KHU65"/>
      <c r="KHV65"/>
      <c r="KHW65"/>
      <c r="KHX65"/>
      <c r="KHY65"/>
      <c r="KHZ65"/>
      <c r="KIA65"/>
      <c r="KIB65"/>
      <c r="KIC65"/>
      <c r="KID65"/>
      <c r="KIE65"/>
      <c r="KIF65"/>
      <c r="KIG65"/>
      <c r="KIH65"/>
      <c r="KII65"/>
      <c r="KIJ65"/>
      <c r="KIK65"/>
      <c r="KIL65"/>
      <c r="KIM65"/>
      <c r="KIN65"/>
      <c r="KIO65"/>
      <c r="KIP65"/>
      <c r="KIQ65"/>
      <c r="KIR65"/>
      <c r="KIS65"/>
      <c r="KIT65"/>
      <c r="KIU65"/>
      <c r="KIV65"/>
      <c r="KIW65"/>
      <c r="KIX65"/>
      <c r="KIY65"/>
      <c r="KIZ65"/>
      <c r="KJA65"/>
      <c r="KJB65"/>
      <c r="KJC65"/>
      <c r="KJD65"/>
      <c r="KJE65"/>
      <c r="KJF65"/>
      <c r="KJG65"/>
      <c r="KJH65"/>
      <c r="KJI65"/>
      <c r="KJJ65"/>
      <c r="KJK65"/>
      <c r="KJL65"/>
      <c r="KJM65"/>
      <c r="KJN65"/>
      <c r="KJO65"/>
      <c r="KJP65"/>
      <c r="KJQ65"/>
      <c r="KJR65"/>
      <c r="KJS65"/>
      <c r="KJT65"/>
      <c r="KJU65"/>
      <c r="KJV65"/>
      <c r="KJW65"/>
      <c r="KJX65"/>
      <c r="KJY65"/>
      <c r="KJZ65"/>
      <c r="KKA65"/>
      <c r="KKB65"/>
      <c r="KKC65"/>
      <c r="KKD65"/>
      <c r="KKE65"/>
      <c r="KKF65"/>
      <c r="KKG65"/>
      <c r="KKH65"/>
      <c r="KKI65"/>
      <c r="KKJ65"/>
      <c r="KKK65"/>
      <c r="KKL65"/>
      <c r="KKM65"/>
      <c r="KKN65"/>
      <c r="KKO65"/>
      <c r="KKP65"/>
      <c r="KKQ65"/>
      <c r="KKR65"/>
      <c r="KKS65"/>
      <c r="KKT65"/>
      <c r="KKU65"/>
      <c r="KKV65"/>
      <c r="KKW65"/>
      <c r="KKX65"/>
      <c r="KKY65"/>
      <c r="KKZ65"/>
      <c r="KLA65"/>
      <c r="KLB65"/>
      <c r="KLC65"/>
      <c r="KLD65"/>
      <c r="KLE65"/>
      <c r="KLF65"/>
      <c r="KLG65"/>
      <c r="KLH65"/>
      <c r="KLI65"/>
      <c r="KLJ65"/>
      <c r="KLK65"/>
      <c r="KLL65"/>
      <c r="KLM65"/>
      <c r="KLN65"/>
      <c r="KLO65"/>
      <c r="KLP65"/>
      <c r="KLQ65"/>
      <c r="KLR65"/>
      <c r="KLS65"/>
      <c r="KLT65"/>
      <c r="KLU65"/>
      <c r="KLV65"/>
      <c r="KLW65"/>
      <c r="KLX65"/>
      <c r="KLY65"/>
      <c r="KLZ65"/>
      <c r="KMA65"/>
      <c r="KMB65"/>
      <c r="KMC65"/>
      <c r="KMD65"/>
      <c r="KME65"/>
      <c r="KMF65"/>
      <c r="KMG65"/>
      <c r="KMH65"/>
      <c r="KMI65"/>
      <c r="KMJ65"/>
      <c r="KMK65"/>
      <c r="KML65"/>
      <c r="KMM65"/>
      <c r="KMN65"/>
      <c r="KMO65"/>
      <c r="KMP65"/>
      <c r="KMQ65"/>
      <c r="KMR65"/>
      <c r="KMS65"/>
      <c r="KMT65"/>
      <c r="KMU65"/>
      <c r="KMV65"/>
      <c r="KMW65"/>
      <c r="KMX65"/>
      <c r="KMY65"/>
      <c r="KMZ65"/>
      <c r="KNA65"/>
      <c r="KNB65"/>
      <c r="KNC65"/>
      <c r="KND65"/>
      <c r="KNE65"/>
      <c r="KNF65"/>
      <c r="KNG65"/>
      <c r="KNH65"/>
      <c r="KNI65"/>
      <c r="KNJ65"/>
      <c r="KNK65"/>
      <c r="KNL65"/>
      <c r="KNM65"/>
      <c r="KNN65"/>
      <c r="KNO65"/>
      <c r="KNP65"/>
      <c r="KNQ65"/>
      <c r="KNR65"/>
      <c r="KNS65"/>
      <c r="KNT65"/>
      <c r="KNU65"/>
      <c r="KNV65"/>
      <c r="KNW65"/>
      <c r="KNX65"/>
      <c r="KNY65"/>
      <c r="KNZ65"/>
      <c r="KOA65"/>
      <c r="KOB65"/>
      <c r="KOC65"/>
      <c r="KOD65"/>
      <c r="KOE65"/>
      <c r="KOF65"/>
      <c r="KOG65"/>
      <c r="KOH65"/>
      <c r="KOI65"/>
      <c r="KOJ65"/>
      <c r="KOK65"/>
      <c r="KOL65"/>
      <c r="KOM65"/>
      <c r="KON65"/>
      <c r="KOO65"/>
      <c r="KOP65"/>
      <c r="KOQ65"/>
      <c r="KOR65"/>
      <c r="KOS65"/>
      <c r="KOT65"/>
      <c r="KOU65"/>
      <c r="KOV65"/>
      <c r="KOW65"/>
      <c r="KOX65"/>
      <c r="KOY65"/>
      <c r="KOZ65"/>
      <c r="KPA65"/>
      <c r="KPB65"/>
      <c r="KPC65"/>
      <c r="KPD65"/>
      <c r="KPE65"/>
      <c r="KPF65"/>
      <c r="KPG65"/>
      <c r="KPH65"/>
      <c r="KPI65"/>
      <c r="KPJ65"/>
      <c r="KPK65"/>
      <c r="KPL65"/>
      <c r="KPM65"/>
      <c r="KPN65"/>
      <c r="KPO65"/>
      <c r="KPP65"/>
      <c r="KPQ65"/>
      <c r="KPR65"/>
      <c r="KPS65"/>
      <c r="KPT65"/>
      <c r="KPU65"/>
      <c r="KPV65"/>
      <c r="KPW65"/>
      <c r="KPX65"/>
      <c r="KPY65"/>
      <c r="KPZ65"/>
      <c r="KQA65"/>
      <c r="KQB65"/>
      <c r="KQC65"/>
      <c r="KQD65"/>
      <c r="KQE65"/>
      <c r="KQF65"/>
      <c r="KQG65"/>
      <c r="KQH65"/>
      <c r="KQI65"/>
      <c r="KQJ65"/>
      <c r="KQK65"/>
      <c r="KQL65"/>
      <c r="KQM65"/>
      <c r="KQN65"/>
      <c r="KQO65"/>
      <c r="KQP65"/>
      <c r="KQQ65"/>
      <c r="KQR65"/>
      <c r="KQS65"/>
      <c r="KQT65"/>
      <c r="KQU65"/>
      <c r="KQV65"/>
      <c r="KQW65"/>
      <c r="KQX65"/>
      <c r="KQY65"/>
      <c r="KQZ65"/>
      <c r="KRA65"/>
      <c r="KRB65"/>
      <c r="KRC65"/>
      <c r="KRD65"/>
      <c r="KRE65"/>
      <c r="KRF65"/>
      <c r="KRG65"/>
      <c r="KRH65"/>
      <c r="KRI65"/>
      <c r="KRJ65"/>
      <c r="KRK65"/>
      <c r="KRL65"/>
      <c r="KRM65"/>
      <c r="KRN65"/>
      <c r="KRO65"/>
      <c r="KRP65"/>
      <c r="KRQ65"/>
      <c r="KRR65"/>
      <c r="KRS65"/>
      <c r="KRT65"/>
      <c r="KRU65"/>
      <c r="KRV65"/>
      <c r="KRW65"/>
      <c r="KRX65"/>
      <c r="KRY65"/>
      <c r="KRZ65"/>
      <c r="KSA65"/>
      <c r="KSB65"/>
      <c r="KSC65"/>
      <c r="KSD65"/>
      <c r="KSE65"/>
      <c r="KSF65"/>
      <c r="KSG65"/>
      <c r="KSH65"/>
      <c r="KSI65"/>
      <c r="KSJ65"/>
      <c r="KSK65"/>
      <c r="KSL65"/>
      <c r="KSM65"/>
      <c r="KSN65"/>
      <c r="KSO65"/>
      <c r="KSP65"/>
      <c r="KSQ65"/>
      <c r="KSR65"/>
      <c r="KSS65"/>
      <c r="KST65"/>
      <c r="KSU65"/>
      <c r="KSV65"/>
      <c r="KSW65"/>
      <c r="KSX65"/>
      <c r="KSY65"/>
      <c r="KSZ65"/>
      <c r="KTA65"/>
      <c r="KTB65"/>
      <c r="KTC65"/>
      <c r="KTD65"/>
      <c r="KTE65"/>
      <c r="KTF65"/>
      <c r="KTG65"/>
      <c r="KTH65"/>
      <c r="KTI65"/>
      <c r="KTJ65"/>
      <c r="KTK65"/>
      <c r="KTL65"/>
      <c r="KTM65"/>
      <c r="KTN65"/>
      <c r="KTO65"/>
      <c r="KTP65"/>
      <c r="KTQ65"/>
      <c r="KTR65"/>
      <c r="KTS65"/>
      <c r="KTT65"/>
      <c r="KTU65"/>
      <c r="KTV65"/>
      <c r="KTW65"/>
      <c r="KTX65"/>
      <c r="KTY65"/>
      <c r="KTZ65"/>
      <c r="KUA65"/>
      <c r="KUB65"/>
      <c r="KUC65"/>
      <c r="KUD65"/>
      <c r="KUE65"/>
      <c r="KUF65"/>
      <c r="KUG65"/>
      <c r="KUH65"/>
      <c r="KUI65"/>
      <c r="KUJ65"/>
      <c r="KUK65"/>
      <c r="KUL65"/>
      <c r="KUM65"/>
      <c r="KUN65"/>
      <c r="KUO65"/>
      <c r="KUP65"/>
      <c r="KUQ65"/>
      <c r="KUR65"/>
      <c r="KUS65"/>
      <c r="KUT65"/>
      <c r="KUU65"/>
      <c r="KUV65"/>
      <c r="KUW65"/>
      <c r="KUX65"/>
      <c r="KUY65"/>
      <c r="KUZ65"/>
      <c r="KVA65"/>
      <c r="KVB65"/>
      <c r="KVC65"/>
      <c r="KVD65"/>
      <c r="KVE65"/>
      <c r="KVF65"/>
      <c r="KVG65"/>
      <c r="KVH65"/>
      <c r="KVI65"/>
      <c r="KVJ65"/>
      <c r="KVK65"/>
      <c r="KVL65"/>
      <c r="KVM65"/>
      <c r="KVN65"/>
      <c r="KVO65"/>
      <c r="KVP65"/>
      <c r="KVQ65"/>
      <c r="KVR65"/>
      <c r="KVS65"/>
      <c r="KVT65"/>
      <c r="KVU65"/>
      <c r="KVV65"/>
      <c r="KVW65"/>
      <c r="KVX65"/>
      <c r="KVY65"/>
      <c r="KVZ65"/>
      <c r="KWA65"/>
      <c r="KWB65"/>
      <c r="KWC65"/>
      <c r="KWD65"/>
      <c r="KWE65"/>
      <c r="KWF65"/>
      <c r="KWG65"/>
      <c r="KWH65"/>
      <c r="KWI65"/>
      <c r="KWJ65"/>
      <c r="KWK65"/>
      <c r="KWL65"/>
      <c r="KWM65"/>
      <c r="KWN65"/>
      <c r="KWO65"/>
      <c r="KWP65"/>
      <c r="KWQ65"/>
      <c r="KWR65"/>
      <c r="KWS65"/>
      <c r="KWT65"/>
      <c r="KWU65"/>
      <c r="KWV65"/>
      <c r="KWW65"/>
      <c r="KWX65"/>
      <c r="KWY65"/>
      <c r="KWZ65"/>
      <c r="KXA65"/>
      <c r="KXB65"/>
      <c r="KXC65"/>
      <c r="KXD65"/>
      <c r="KXE65"/>
      <c r="KXF65"/>
      <c r="KXG65"/>
      <c r="KXH65"/>
      <c r="KXI65"/>
      <c r="KXJ65"/>
      <c r="KXK65"/>
      <c r="KXL65"/>
      <c r="KXM65"/>
      <c r="KXN65"/>
      <c r="KXO65"/>
      <c r="KXP65"/>
      <c r="KXQ65"/>
      <c r="KXR65"/>
      <c r="KXS65"/>
      <c r="KXT65"/>
      <c r="KXU65"/>
      <c r="KXV65"/>
      <c r="KXW65"/>
      <c r="KXX65"/>
      <c r="KXY65"/>
      <c r="KXZ65"/>
      <c r="KYA65"/>
      <c r="KYB65"/>
      <c r="KYC65"/>
      <c r="KYD65"/>
      <c r="KYE65"/>
      <c r="KYF65"/>
      <c r="KYG65"/>
      <c r="KYH65"/>
      <c r="KYI65"/>
      <c r="KYJ65"/>
      <c r="KYK65"/>
      <c r="KYL65"/>
      <c r="KYM65"/>
      <c r="KYN65"/>
      <c r="KYO65"/>
      <c r="KYP65"/>
      <c r="KYQ65"/>
      <c r="KYR65"/>
      <c r="KYS65"/>
      <c r="KYT65"/>
      <c r="KYU65"/>
      <c r="KYV65"/>
      <c r="KYW65"/>
      <c r="KYX65"/>
      <c r="KYY65"/>
      <c r="KYZ65"/>
      <c r="KZA65"/>
      <c r="KZB65"/>
      <c r="KZC65"/>
      <c r="KZD65"/>
      <c r="KZE65"/>
      <c r="KZF65"/>
      <c r="KZG65"/>
      <c r="KZH65"/>
      <c r="KZI65"/>
      <c r="KZJ65"/>
      <c r="KZK65"/>
      <c r="KZL65"/>
      <c r="KZM65"/>
      <c r="KZN65"/>
      <c r="KZO65"/>
      <c r="KZP65"/>
      <c r="KZQ65"/>
      <c r="KZR65"/>
      <c r="KZS65"/>
      <c r="KZT65"/>
      <c r="KZU65"/>
      <c r="KZV65"/>
      <c r="KZW65"/>
      <c r="KZX65"/>
      <c r="KZY65"/>
      <c r="KZZ65"/>
      <c r="LAA65"/>
      <c r="LAB65"/>
      <c r="LAC65"/>
      <c r="LAD65"/>
      <c r="LAE65"/>
      <c r="LAF65"/>
      <c r="LAG65"/>
      <c r="LAH65"/>
      <c r="LAI65"/>
      <c r="LAJ65"/>
      <c r="LAK65"/>
      <c r="LAL65"/>
      <c r="LAM65"/>
      <c r="LAN65"/>
      <c r="LAO65"/>
      <c r="LAP65"/>
      <c r="LAQ65"/>
      <c r="LAR65"/>
      <c r="LAS65"/>
      <c r="LAT65"/>
      <c r="LAU65"/>
      <c r="LAV65"/>
      <c r="LAW65"/>
      <c r="LAX65"/>
      <c r="LAY65"/>
      <c r="LAZ65"/>
      <c r="LBA65"/>
      <c r="LBB65"/>
      <c r="LBC65"/>
      <c r="LBD65"/>
      <c r="LBE65"/>
      <c r="LBF65"/>
      <c r="LBG65"/>
      <c r="LBH65"/>
      <c r="LBI65"/>
      <c r="LBJ65"/>
      <c r="LBK65"/>
      <c r="LBL65"/>
      <c r="LBM65"/>
      <c r="LBN65"/>
      <c r="LBO65"/>
      <c r="LBP65"/>
      <c r="LBQ65"/>
      <c r="LBR65"/>
      <c r="LBS65"/>
      <c r="LBT65"/>
      <c r="LBU65"/>
      <c r="LBV65"/>
      <c r="LBW65"/>
      <c r="LBX65"/>
      <c r="LBY65"/>
      <c r="LBZ65"/>
      <c r="LCA65"/>
      <c r="LCB65"/>
      <c r="LCC65"/>
      <c r="LCD65"/>
      <c r="LCE65"/>
      <c r="LCF65"/>
      <c r="LCG65"/>
      <c r="LCH65"/>
      <c r="LCI65"/>
      <c r="LCJ65"/>
      <c r="LCK65"/>
      <c r="LCL65"/>
      <c r="LCM65"/>
      <c r="LCN65"/>
      <c r="LCO65"/>
      <c r="LCP65"/>
      <c r="LCQ65"/>
      <c r="LCR65"/>
      <c r="LCS65"/>
      <c r="LCT65"/>
      <c r="LCU65"/>
      <c r="LCV65"/>
      <c r="LCW65"/>
      <c r="LCX65"/>
      <c r="LCY65"/>
      <c r="LCZ65"/>
      <c r="LDA65"/>
      <c r="LDB65"/>
      <c r="LDC65"/>
      <c r="LDD65"/>
      <c r="LDE65"/>
      <c r="LDF65"/>
      <c r="LDG65"/>
      <c r="LDH65"/>
      <c r="LDI65"/>
      <c r="LDJ65"/>
      <c r="LDK65"/>
      <c r="LDL65"/>
      <c r="LDM65"/>
      <c r="LDN65"/>
      <c r="LDO65"/>
      <c r="LDP65"/>
      <c r="LDQ65"/>
      <c r="LDR65"/>
      <c r="LDS65"/>
      <c r="LDT65"/>
      <c r="LDU65"/>
      <c r="LDV65"/>
      <c r="LDW65"/>
      <c r="LDX65"/>
      <c r="LDY65"/>
      <c r="LDZ65"/>
      <c r="LEA65"/>
      <c r="LEB65"/>
      <c r="LEC65"/>
      <c r="LED65"/>
      <c r="LEE65"/>
      <c r="LEF65"/>
      <c r="LEG65"/>
      <c r="LEH65"/>
      <c r="LEI65"/>
      <c r="LEJ65"/>
      <c r="LEK65"/>
      <c r="LEL65"/>
      <c r="LEM65"/>
      <c r="LEN65"/>
      <c r="LEO65"/>
      <c r="LEP65"/>
      <c r="LEQ65"/>
      <c r="LER65"/>
      <c r="LES65"/>
      <c r="LET65"/>
      <c r="LEU65"/>
      <c r="LEV65"/>
      <c r="LEW65"/>
      <c r="LEX65"/>
      <c r="LEY65"/>
      <c r="LEZ65"/>
      <c r="LFA65"/>
      <c r="LFB65"/>
      <c r="LFC65"/>
      <c r="LFD65"/>
      <c r="LFE65"/>
      <c r="LFF65"/>
      <c r="LFG65"/>
      <c r="LFH65"/>
      <c r="LFI65"/>
      <c r="LFJ65"/>
      <c r="LFK65"/>
      <c r="LFL65"/>
      <c r="LFM65"/>
      <c r="LFN65"/>
      <c r="LFO65"/>
      <c r="LFP65"/>
      <c r="LFQ65"/>
      <c r="LFR65"/>
      <c r="LFS65"/>
      <c r="LFT65"/>
      <c r="LFU65"/>
      <c r="LFV65"/>
      <c r="LFW65"/>
      <c r="LFX65"/>
      <c r="LFY65"/>
      <c r="LFZ65"/>
      <c r="LGA65"/>
      <c r="LGB65"/>
      <c r="LGC65"/>
      <c r="LGD65"/>
      <c r="LGE65"/>
      <c r="LGF65"/>
      <c r="LGG65"/>
      <c r="LGH65"/>
      <c r="LGI65"/>
      <c r="LGJ65"/>
      <c r="LGK65"/>
      <c r="LGL65"/>
      <c r="LGM65"/>
      <c r="LGN65"/>
      <c r="LGO65"/>
      <c r="LGP65"/>
      <c r="LGQ65"/>
      <c r="LGR65"/>
      <c r="LGS65"/>
      <c r="LGT65"/>
      <c r="LGU65"/>
      <c r="LGV65"/>
      <c r="LGW65"/>
      <c r="LGX65"/>
      <c r="LGY65"/>
      <c r="LGZ65"/>
      <c r="LHA65"/>
      <c r="LHB65"/>
      <c r="LHC65"/>
      <c r="LHD65"/>
      <c r="LHE65"/>
      <c r="LHF65"/>
      <c r="LHG65"/>
      <c r="LHH65"/>
      <c r="LHI65"/>
      <c r="LHJ65"/>
      <c r="LHK65"/>
      <c r="LHL65"/>
      <c r="LHM65"/>
      <c r="LHN65"/>
      <c r="LHO65"/>
      <c r="LHP65"/>
      <c r="LHQ65"/>
      <c r="LHR65"/>
      <c r="LHS65"/>
      <c r="LHT65"/>
      <c r="LHU65"/>
      <c r="LHV65"/>
      <c r="LHW65"/>
      <c r="LHX65"/>
      <c r="LHY65"/>
      <c r="LHZ65"/>
      <c r="LIA65"/>
      <c r="LIB65"/>
      <c r="LIC65"/>
      <c r="LID65"/>
      <c r="LIE65"/>
      <c r="LIF65"/>
      <c r="LIG65"/>
      <c r="LIH65"/>
      <c r="LII65"/>
      <c r="LIJ65"/>
      <c r="LIK65"/>
      <c r="LIL65"/>
      <c r="LIM65"/>
      <c r="LIN65"/>
      <c r="LIO65"/>
      <c r="LIP65"/>
      <c r="LIQ65"/>
      <c r="LIR65"/>
      <c r="LIS65"/>
      <c r="LIT65"/>
      <c r="LIU65"/>
      <c r="LIV65"/>
      <c r="LIW65"/>
      <c r="LIX65"/>
      <c r="LIY65"/>
      <c r="LIZ65"/>
      <c r="LJA65"/>
      <c r="LJB65"/>
      <c r="LJC65"/>
      <c r="LJD65"/>
      <c r="LJE65"/>
      <c r="LJF65"/>
      <c r="LJG65"/>
      <c r="LJH65"/>
      <c r="LJI65"/>
      <c r="LJJ65"/>
      <c r="LJK65"/>
      <c r="LJL65"/>
      <c r="LJM65"/>
      <c r="LJN65"/>
      <c r="LJO65"/>
      <c r="LJP65"/>
      <c r="LJQ65"/>
      <c r="LJR65"/>
      <c r="LJS65"/>
      <c r="LJT65"/>
      <c r="LJU65"/>
      <c r="LJV65"/>
      <c r="LJW65"/>
      <c r="LJX65"/>
      <c r="LJY65"/>
      <c r="LJZ65"/>
      <c r="LKA65"/>
      <c r="LKB65"/>
      <c r="LKC65"/>
      <c r="LKD65"/>
      <c r="LKE65"/>
      <c r="LKF65"/>
      <c r="LKG65"/>
      <c r="LKH65"/>
      <c r="LKI65"/>
      <c r="LKJ65"/>
      <c r="LKK65"/>
      <c r="LKL65"/>
      <c r="LKM65"/>
      <c r="LKN65"/>
      <c r="LKO65"/>
      <c r="LKP65"/>
      <c r="LKQ65"/>
      <c r="LKR65"/>
      <c r="LKS65"/>
      <c r="LKT65"/>
      <c r="LKU65"/>
      <c r="LKV65"/>
      <c r="LKW65"/>
      <c r="LKX65"/>
      <c r="LKY65"/>
      <c r="LKZ65"/>
      <c r="LLA65"/>
      <c r="LLB65"/>
      <c r="LLC65"/>
      <c r="LLD65"/>
      <c r="LLE65"/>
      <c r="LLF65"/>
      <c r="LLG65"/>
      <c r="LLH65"/>
      <c r="LLI65"/>
      <c r="LLJ65"/>
      <c r="LLK65"/>
      <c r="LLL65"/>
      <c r="LLM65"/>
      <c r="LLN65"/>
      <c r="LLO65"/>
      <c r="LLP65"/>
      <c r="LLQ65"/>
      <c r="LLR65"/>
      <c r="LLS65"/>
      <c r="LLT65"/>
      <c r="LLU65"/>
      <c r="LLV65"/>
      <c r="LLW65"/>
      <c r="LLX65"/>
      <c r="LLY65"/>
      <c r="LLZ65"/>
      <c r="LMA65"/>
      <c r="LMB65"/>
      <c r="LMC65"/>
      <c r="LMD65"/>
      <c r="LME65"/>
      <c r="LMF65"/>
      <c r="LMG65"/>
      <c r="LMH65"/>
      <c r="LMI65"/>
      <c r="LMJ65"/>
      <c r="LMK65"/>
      <c r="LML65"/>
      <c r="LMM65"/>
      <c r="LMN65"/>
      <c r="LMO65"/>
      <c r="LMP65"/>
      <c r="LMQ65"/>
      <c r="LMR65"/>
      <c r="LMS65"/>
      <c r="LMT65"/>
      <c r="LMU65"/>
      <c r="LMV65"/>
      <c r="LMW65"/>
      <c r="LMX65"/>
      <c r="LMY65"/>
      <c r="LMZ65"/>
      <c r="LNA65"/>
      <c r="LNB65"/>
      <c r="LNC65"/>
      <c r="LND65"/>
      <c r="LNE65"/>
      <c r="LNF65"/>
      <c r="LNG65"/>
      <c r="LNH65"/>
      <c r="LNI65"/>
      <c r="LNJ65"/>
      <c r="LNK65"/>
      <c r="LNL65"/>
      <c r="LNM65"/>
      <c r="LNN65"/>
      <c r="LNO65"/>
      <c r="LNP65"/>
      <c r="LNQ65"/>
      <c r="LNR65"/>
      <c r="LNS65"/>
      <c r="LNT65"/>
      <c r="LNU65"/>
      <c r="LNV65"/>
      <c r="LNW65"/>
      <c r="LNX65"/>
      <c r="LNY65"/>
      <c r="LNZ65"/>
      <c r="LOA65"/>
      <c r="LOB65"/>
      <c r="LOC65"/>
      <c r="LOD65"/>
      <c r="LOE65"/>
      <c r="LOF65"/>
      <c r="LOG65"/>
      <c r="LOH65"/>
      <c r="LOI65"/>
      <c r="LOJ65"/>
      <c r="LOK65"/>
      <c r="LOL65"/>
      <c r="LOM65"/>
      <c r="LON65"/>
      <c r="LOO65"/>
      <c r="LOP65"/>
      <c r="LOQ65"/>
      <c r="LOR65"/>
      <c r="LOS65"/>
      <c r="LOT65"/>
      <c r="LOU65"/>
      <c r="LOV65"/>
      <c r="LOW65"/>
      <c r="LOX65"/>
      <c r="LOY65"/>
      <c r="LOZ65"/>
      <c r="LPA65"/>
      <c r="LPB65"/>
      <c r="LPC65"/>
      <c r="LPD65"/>
      <c r="LPE65"/>
      <c r="LPF65"/>
      <c r="LPG65"/>
      <c r="LPH65"/>
      <c r="LPI65"/>
      <c r="LPJ65"/>
      <c r="LPK65"/>
      <c r="LPL65"/>
      <c r="LPM65"/>
      <c r="LPN65"/>
      <c r="LPO65"/>
      <c r="LPP65"/>
      <c r="LPQ65"/>
      <c r="LPR65"/>
      <c r="LPS65"/>
      <c r="LPT65"/>
      <c r="LPU65"/>
      <c r="LPV65"/>
      <c r="LPW65"/>
      <c r="LPX65"/>
      <c r="LPY65"/>
      <c r="LPZ65"/>
      <c r="LQA65"/>
      <c r="LQB65"/>
      <c r="LQC65"/>
      <c r="LQD65"/>
      <c r="LQE65"/>
      <c r="LQF65"/>
      <c r="LQG65"/>
      <c r="LQH65"/>
      <c r="LQI65"/>
      <c r="LQJ65"/>
      <c r="LQK65"/>
      <c r="LQL65"/>
      <c r="LQM65"/>
      <c r="LQN65"/>
      <c r="LQO65"/>
      <c r="LQP65"/>
      <c r="LQQ65"/>
      <c r="LQR65"/>
      <c r="LQS65"/>
      <c r="LQT65"/>
      <c r="LQU65"/>
      <c r="LQV65"/>
      <c r="LQW65"/>
      <c r="LQX65"/>
      <c r="LQY65"/>
      <c r="LQZ65"/>
      <c r="LRA65"/>
      <c r="LRB65"/>
      <c r="LRC65"/>
      <c r="LRD65"/>
      <c r="LRE65"/>
      <c r="LRF65"/>
      <c r="LRG65"/>
      <c r="LRH65"/>
      <c r="LRI65"/>
      <c r="LRJ65"/>
      <c r="LRK65"/>
      <c r="LRL65"/>
      <c r="LRM65"/>
      <c r="LRN65"/>
      <c r="LRO65"/>
      <c r="LRP65"/>
      <c r="LRQ65"/>
      <c r="LRR65"/>
      <c r="LRS65"/>
      <c r="LRT65"/>
      <c r="LRU65"/>
      <c r="LRV65"/>
      <c r="LRW65"/>
      <c r="LRX65"/>
      <c r="LRY65"/>
      <c r="LRZ65"/>
      <c r="LSA65"/>
      <c r="LSB65"/>
      <c r="LSC65"/>
      <c r="LSD65"/>
      <c r="LSE65"/>
      <c r="LSF65"/>
      <c r="LSG65"/>
      <c r="LSH65"/>
      <c r="LSI65"/>
      <c r="LSJ65"/>
      <c r="LSK65"/>
      <c r="LSL65"/>
      <c r="LSM65"/>
      <c r="LSN65"/>
      <c r="LSO65"/>
      <c r="LSP65"/>
      <c r="LSQ65"/>
      <c r="LSR65"/>
      <c r="LSS65"/>
      <c r="LST65"/>
      <c r="LSU65"/>
      <c r="LSV65"/>
      <c r="LSW65"/>
      <c r="LSX65"/>
      <c r="LSY65"/>
      <c r="LSZ65"/>
      <c r="LTA65"/>
      <c r="LTB65"/>
      <c r="LTC65"/>
      <c r="LTD65"/>
      <c r="LTE65"/>
      <c r="LTF65"/>
      <c r="LTG65"/>
      <c r="LTH65"/>
      <c r="LTI65"/>
      <c r="LTJ65"/>
      <c r="LTK65"/>
      <c r="LTL65"/>
      <c r="LTM65"/>
      <c r="LTN65"/>
      <c r="LTO65"/>
      <c r="LTP65"/>
      <c r="LTQ65"/>
      <c r="LTR65"/>
      <c r="LTS65"/>
      <c r="LTT65"/>
      <c r="LTU65"/>
      <c r="LTV65"/>
      <c r="LTW65"/>
      <c r="LTX65"/>
      <c r="LTY65"/>
      <c r="LTZ65"/>
      <c r="LUA65"/>
      <c r="LUB65"/>
      <c r="LUC65"/>
      <c r="LUD65"/>
      <c r="LUE65"/>
      <c r="LUF65"/>
      <c r="LUG65"/>
      <c r="LUH65"/>
      <c r="LUI65"/>
      <c r="LUJ65"/>
      <c r="LUK65"/>
      <c r="LUL65"/>
      <c r="LUM65"/>
      <c r="LUN65"/>
      <c r="LUO65"/>
      <c r="LUP65"/>
      <c r="LUQ65"/>
      <c r="LUR65"/>
      <c r="LUS65"/>
      <c r="LUT65"/>
      <c r="LUU65"/>
      <c r="LUV65"/>
      <c r="LUW65"/>
      <c r="LUX65"/>
      <c r="LUY65"/>
      <c r="LUZ65"/>
      <c r="LVA65"/>
      <c r="LVB65"/>
      <c r="LVC65"/>
      <c r="LVD65"/>
      <c r="LVE65"/>
      <c r="LVF65"/>
      <c r="LVG65"/>
      <c r="LVH65"/>
      <c r="LVI65"/>
      <c r="LVJ65"/>
      <c r="LVK65"/>
      <c r="LVL65"/>
      <c r="LVM65"/>
      <c r="LVN65"/>
      <c r="LVO65"/>
      <c r="LVP65"/>
      <c r="LVQ65"/>
      <c r="LVR65"/>
      <c r="LVS65"/>
      <c r="LVT65"/>
      <c r="LVU65"/>
      <c r="LVV65"/>
      <c r="LVW65"/>
      <c r="LVX65"/>
      <c r="LVY65"/>
      <c r="LVZ65"/>
      <c r="LWA65"/>
      <c r="LWB65"/>
      <c r="LWC65"/>
      <c r="LWD65"/>
      <c r="LWE65"/>
      <c r="LWF65"/>
      <c r="LWG65"/>
      <c r="LWH65"/>
      <c r="LWI65"/>
      <c r="LWJ65"/>
      <c r="LWK65"/>
      <c r="LWL65"/>
      <c r="LWM65"/>
      <c r="LWN65"/>
      <c r="LWO65"/>
      <c r="LWP65"/>
      <c r="LWQ65"/>
      <c r="LWR65"/>
      <c r="LWS65"/>
      <c r="LWT65"/>
      <c r="LWU65"/>
      <c r="LWV65"/>
      <c r="LWW65"/>
      <c r="LWX65"/>
      <c r="LWY65"/>
      <c r="LWZ65"/>
      <c r="LXA65"/>
      <c r="LXB65"/>
      <c r="LXC65"/>
      <c r="LXD65"/>
      <c r="LXE65"/>
      <c r="LXF65"/>
      <c r="LXG65"/>
      <c r="LXH65"/>
      <c r="LXI65"/>
      <c r="LXJ65"/>
      <c r="LXK65"/>
      <c r="LXL65"/>
      <c r="LXM65"/>
      <c r="LXN65"/>
      <c r="LXO65"/>
      <c r="LXP65"/>
      <c r="LXQ65"/>
      <c r="LXR65"/>
      <c r="LXS65"/>
      <c r="LXT65"/>
      <c r="LXU65"/>
      <c r="LXV65"/>
      <c r="LXW65"/>
      <c r="LXX65"/>
      <c r="LXY65"/>
      <c r="LXZ65"/>
      <c r="LYA65"/>
      <c r="LYB65"/>
      <c r="LYC65"/>
      <c r="LYD65"/>
      <c r="LYE65"/>
      <c r="LYF65"/>
      <c r="LYG65"/>
      <c r="LYH65"/>
      <c r="LYI65"/>
      <c r="LYJ65"/>
      <c r="LYK65"/>
      <c r="LYL65"/>
      <c r="LYM65"/>
      <c r="LYN65"/>
      <c r="LYO65"/>
      <c r="LYP65"/>
      <c r="LYQ65"/>
      <c r="LYR65"/>
      <c r="LYS65"/>
      <c r="LYT65"/>
      <c r="LYU65"/>
      <c r="LYV65"/>
      <c r="LYW65"/>
      <c r="LYX65"/>
      <c r="LYY65"/>
      <c r="LYZ65"/>
      <c r="LZA65"/>
      <c r="LZB65"/>
      <c r="LZC65"/>
      <c r="LZD65"/>
      <c r="LZE65"/>
      <c r="LZF65"/>
      <c r="LZG65"/>
      <c r="LZH65"/>
      <c r="LZI65"/>
      <c r="LZJ65"/>
      <c r="LZK65"/>
      <c r="LZL65"/>
      <c r="LZM65"/>
      <c r="LZN65"/>
      <c r="LZO65"/>
      <c r="LZP65"/>
      <c r="LZQ65"/>
      <c r="LZR65"/>
      <c r="LZS65"/>
      <c r="LZT65"/>
      <c r="LZU65"/>
      <c r="LZV65"/>
      <c r="LZW65"/>
      <c r="LZX65"/>
      <c r="LZY65"/>
      <c r="LZZ65"/>
      <c r="MAA65"/>
      <c r="MAB65"/>
      <c r="MAC65"/>
      <c r="MAD65"/>
      <c r="MAE65"/>
      <c r="MAF65"/>
      <c r="MAG65"/>
      <c r="MAH65"/>
      <c r="MAI65"/>
      <c r="MAJ65"/>
      <c r="MAK65"/>
      <c r="MAL65"/>
      <c r="MAM65"/>
      <c r="MAN65"/>
      <c r="MAO65"/>
      <c r="MAP65"/>
      <c r="MAQ65"/>
      <c r="MAR65"/>
      <c r="MAS65"/>
      <c r="MAT65"/>
      <c r="MAU65"/>
      <c r="MAV65"/>
      <c r="MAW65"/>
      <c r="MAX65"/>
      <c r="MAY65"/>
      <c r="MAZ65"/>
      <c r="MBA65"/>
      <c r="MBB65"/>
      <c r="MBC65"/>
      <c r="MBD65"/>
      <c r="MBE65"/>
      <c r="MBF65"/>
      <c r="MBG65"/>
      <c r="MBH65"/>
      <c r="MBI65"/>
      <c r="MBJ65"/>
      <c r="MBK65"/>
      <c r="MBL65"/>
      <c r="MBM65"/>
      <c r="MBN65"/>
      <c r="MBO65"/>
      <c r="MBP65"/>
      <c r="MBQ65"/>
      <c r="MBR65"/>
      <c r="MBS65"/>
      <c r="MBT65"/>
      <c r="MBU65"/>
      <c r="MBV65"/>
      <c r="MBW65"/>
      <c r="MBX65"/>
      <c r="MBY65"/>
      <c r="MBZ65"/>
      <c r="MCA65"/>
      <c r="MCB65"/>
      <c r="MCC65"/>
      <c r="MCD65"/>
      <c r="MCE65"/>
      <c r="MCF65"/>
      <c r="MCG65"/>
      <c r="MCH65"/>
      <c r="MCI65"/>
      <c r="MCJ65"/>
      <c r="MCK65"/>
      <c r="MCL65"/>
      <c r="MCM65"/>
      <c r="MCN65"/>
      <c r="MCO65"/>
      <c r="MCP65"/>
      <c r="MCQ65"/>
      <c r="MCR65"/>
      <c r="MCS65"/>
      <c r="MCT65"/>
      <c r="MCU65"/>
      <c r="MCV65"/>
      <c r="MCW65"/>
      <c r="MCX65"/>
      <c r="MCY65"/>
      <c r="MCZ65"/>
      <c r="MDA65"/>
      <c r="MDB65"/>
      <c r="MDC65"/>
      <c r="MDD65"/>
      <c r="MDE65"/>
      <c r="MDF65"/>
      <c r="MDG65"/>
      <c r="MDH65"/>
      <c r="MDI65"/>
      <c r="MDJ65"/>
      <c r="MDK65"/>
      <c r="MDL65"/>
      <c r="MDM65"/>
      <c r="MDN65"/>
      <c r="MDO65"/>
      <c r="MDP65"/>
      <c r="MDQ65"/>
      <c r="MDR65"/>
      <c r="MDS65"/>
      <c r="MDT65"/>
      <c r="MDU65"/>
      <c r="MDV65"/>
      <c r="MDW65"/>
      <c r="MDX65"/>
      <c r="MDY65"/>
      <c r="MDZ65"/>
      <c r="MEA65"/>
      <c r="MEB65"/>
      <c r="MEC65"/>
      <c r="MED65"/>
      <c r="MEE65"/>
      <c r="MEF65"/>
      <c r="MEG65"/>
      <c r="MEH65"/>
      <c r="MEI65"/>
      <c r="MEJ65"/>
      <c r="MEK65"/>
      <c r="MEL65"/>
      <c r="MEM65"/>
      <c r="MEN65"/>
      <c r="MEO65"/>
      <c r="MEP65"/>
      <c r="MEQ65"/>
      <c r="MER65"/>
      <c r="MES65"/>
      <c r="MET65"/>
      <c r="MEU65"/>
      <c r="MEV65"/>
      <c r="MEW65"/>
      <c r="MEX65"/>
      <c r="MEY65"/>
      <c r="MEZ65"/>
      <c r="MFA65"/>
      <c r="MFB65"/>
      <c r="MFC65"/>
      <c r="MFD65"/>
      <c r="MFE65"/>
      <c r="MFF65"/>
      <c r="MFG65"/>
      <c r="MFH65"/>
      <c r="MFI65"/>
      <c r="MFJ65"/>
      <c r="MFK65"/>
      <c r="MFL65"/>
      <c r="MFM65"/>
      <c r="MFN65"/>
      <c r="MFO65"/>
      <c r="MFP65"/>
      <c r="MFQ65"/>
      <c r="MFR65"/>
      <c r="MFS65"/>
      <c r="MFT65"/>
      <c r="MFU65"/>
      <c r="MFV65"/>
      <c r="MFW65"/>
      <c r="MFX65"/>
      <c r="MFY65"/>
      <c r="MFZ65"/>
      <c r="MGA65"/>
      <c r="MGB65"/>
      <c r="MGC65"/>
      <c r="MGD65"/>
      <c r="MGE65"/>
      <c r="MGF65"/>
      <c r="MGG65"/>
      <c r="MGH65"/>
      <c r="MGI65"/>
      <c r="MGJ65"/>
      <c r="MGK65"/>
      <c r="MGL65"/>
      <c r="MGM65"/>
      <c r="MGN65"/>
      <c r="MGO65"/>
      <c r="MGP65"/>
      <c r="MGQ65"/>
      <c r="MGR65"/>
      <c r="MGS65"/>
      <c r="MGT65"/>
      <c r="MGU65"/>
      <c r="MGV65"/>
      <c r="MGW65"/>
      <c r="MGX65"/>
      <c r="MGY65"/>
      <c r="MGZ65"/>
      <c r="MHA65"/>
      <c r="MHB65"/>
      <c r="MHC65"/>
      <c r="MHD65"/>
      <c r="MHE65"/>
      <c r="MHF65"/>
      <c r="MHG65"/>
      <c r="MHH65"/>
      <c r="MHI65"/>
      <c r="MHJ65"/>
      <c r="MHK65"/>
      <c r="MHL65"/>
      <c r="MHM65"/>
      <c r="MHN65"/>
      <c r="MHO65"/>
      <c r="MHP65"/>
      <c r="MHQ65"/>
      <c r="MHR65"/>
      <c r="MHS65"/>
      <c r="MHT65"/>
      <c r="MHU65"/>
      <c r="MHV65"/>
      <c r="MHW65"/>
      <c r="MHX65"/>
      <c r="MHY65"/>
      <c r="MHZ65"/>
      <c r="MIA65"/>
      <c r="MIB65"/>
      <c r="MIC65"/>
      <c r="MID65"/>
      <c r="MIE65"/>
      <c r="MIF65"/>
      <c r="MIG65"/>
      <c r="MIH65"/>
      <c r="MII65"/>
      <c r="MIJ65"/>
      <c r="MIK65"/>
      <c r="MIL65"/>
      <c r="MIM65"/>
      <c r="MIN65"/>
      <c r="MIO65"/>
      <c r="MIP65"/>
      <c r="MIQ65"/>
      <c r="MIR65"/>
      <c r="MIS65"/>
      <c r="MIT65"/>
      <c r="MIU65"/>
      <c r="MIV65"/>
      <c r="MIW65"/>
      <c r="MIX65"/>
      <c r="MIY65"/>
      <c r="MIZ65"/>
      <c r="MJA65"/>
      <c r="MJB65"/>
      <c r="MJC65"/>
      <c r="MJD65"/>
      <c r="MJE65"/>
      <c r="MJF65"/>
      <c r="MJG65"/>
      <c r="MJH65"/>
      <c r="MJI65"/>
      <c r="MJJ65"/>
      <c r="MJK65"/>
      <c r="MJL65"/>
      <c r="MJM65"/>
      <c r="MJN65"/>
      <c r="MJO65"/>
      <c r="MJP65"/>
      <c r="MJQ65"/>
      <c r="MJR65"/>
      <c r="MJS65"/>
      <c r="MJT65"/>
      <c r="MJU65"/>
      <c r="MJV65"/>
      <c r="MJW65"/>
      <c r="MJX65"/>
      <c r="MJY65"/>
      <c r="MJZ65"/>
      <c r="MKA65"/>
      <c r="MKB65"/>
      <c r="MKC65"/>
      <c r="MKD65"/>
      <c r="MKE65"/>
      <c r="MKF65"/>
      <c r="MKG65"/>
      <c r="MKH65"/>
      <c r="MKI65"/>
      <c r="MKJ65"/>
      <c r="MKK65"/>
      <c r="MKL65"/>
      <c r="MKM65"/>
      <c r="MKN65"/>
      <c r="MKO65"/>
      <c r="MKP65"/>
      <c r="MKQ65"/>
      <c r="MKR65"/>
      <c r="MKS65"/>
      <c r="MKT65"/>
      <c r="MKU65"/>
      <c r="MKV65"/>
      <c r="MKW65"/>
      <c r="MKX65"/>
      <c r="MKY65"/>
      <c r="MKZ65"/>
      <c r="MLA65"/>
      <c r="MLB65"/>
      <c r="MLC65"/>
      <c r="MLD65"/>
      <c r="MLE65"/>
      <c r="MLF65"/>
      <c r="MLG65"/>
      <c r="MLH65"/>
      <c r="MLI65"/>
      <c r="MLJ65"/>
      <c r="MLK65"/>
      <c r="MLL65"/>
      <c r="MLM65"/>
      <c r="MLN65"/>
      <c r="MLO65"/>
      <c r="MLP65"/>
      <c r="MLQ65"/>
      <c r="MLR65"/>
      <c r="MLS65"/>
      <c r="MLT65"/>
      <c r="MLU65"/>
      <c r="MLV65"/>
      <c r="MLW65"/>
      <c r="MLX65"/>
      <c r="MLY65"/>
      <c r="MLZ65"/>
      <c r="MMA65"/>
      <c r="MMB65"/>
      <c r="MMC65"/>
      <c r="MMD65"/>
      <c r="MME65"/>
      <c r="MMF65"/>
      <c r="MMG65"/>
      <c r="MMH65"/>
      <c r="MMI65"/>
      <c r="MMJ65"/>
      <c r="MMK65"/>
      <c r="MML65"/>
      <c r="MMM65"/>
      <c r="MMN65"/>
      <c r="MMO65"/>
      <c r="MMP65"/>
      <c r="MMQ65"/>
      <c r="MMR65"/>
      <c r="MMS65"/>
      <c r="MMT65"/>
      <c r="MMU65"/>
      <c r="MMV65"/>
      <c r="MMW65"/>
      <c r="MMX65"/>
      <c r="MMY65"/>
      <c r="MMZ65"/>
      <c r="MNA65"/>
      <c r="MNB65"/>
      <c r="MNC65"/>
      <c r="MND65"/>
      <c r="MNE65"/>
      <c r="MNF65"/>
      <c r="MNG65"/>
      <c r="MNH65"/>
      <c r="MNI65"/>
      <c r="MNJ65"/>
      <c r="MNK65"/>
      <c r="MNL65"/>
      <c r="MNM65"/>
      <c r="MNN65"/>
      <c r="MNO65"/>
      <c r="MNP65"/>
      <c r="MNQ65"/>
      <c r="MNR65"/>
      <c r="MNS65"/>
      <c r="MNT65"/>
      <c r="MNU65"/>
      <c r="MNV65"/>
      <c r="MNW65"/>
      <c r="MNX65"/>
      <c r="MNY65"/>
      <c r="MNZ65"/>
      <c r="MOA65"/>
      <c r="MOB65"/>
      <c r="MOC65"/>
      <c r="MOD65"/>
      <c r="MOE65"/>
      <c r="MOF65"/>
      <c r="MOG65"/>
      <c r="MOH65"/>
      <c r="MOI65"/>
      <c r="MOJ65"/>
      <c r="MOK65"/>
      <c r="MOL65"/>
      <c r="MOM65"/>
      <c r="MON65"/>
      <c r="MOO65"/>
      <c r="MOP65"/>
      <c r="MOQ65"/>
      <c r="MOR65"/>
      <c r="MOS65"/>
      <c r="MOT65"/>
      <c r="MOU65"/>
      <c r="MOV65"/>
      <c r="MOW65"/>
      <c r="MOX65"/>
      <c r="MOY65"/>
      <c r="MOZ65"/>
      <c r="MPA65"/>
      <c r="MPB65"/>
      <c r="MPC65"/>
      <c r="MPD65"/>
      <c r="MPE65"/>
      <c r="MPF65"/>
      <c r="MPG65"/>
      <c r="MPH65"/>
      <c r="MPI65"/>
      <c r="MPJ65"/>
      <c r="MPK65"/>
      <c r="MPL65"/>
      <c r="MPM65"/>
      <c r="MPN65"/>
      <c r="MPO65"/>
      <c r="MPP65"/>
      <c r="MPQ65"/>
      <c r="MPR65"/>
      <c r="MPS65"/>
      <c r="MPT65"/>
      <c r="MPU65"/>
      <c r="MPV65"/>
      <c r="MPW65"/>
      <c r="MPX65"/>
      <c r="MPY65"/>
      <c r="MPZ65"/>
      <c r="MQA65"/>
      <c r="MQB65"/>
      <c r="MQC65"/>
      <c r="MQD65"/>
      <c r="MQE65"/>
      <c r="MQF65"/>
      <c r="MQG65"/>
      <c r="MQH65"/>
      <c r="MQI65"/>
      <c r="MQJ65"/>
      <c r="MQK65"/>
      <c r="MQL65"/>
      <c r="MQM65"/>
      <c r="MQN65"/>
      <c r="MQO65"/>
      <c r="MQP65"/>
      <c r="MQQ65"/>
      <c r="MQR65"/>
      <c r="MQS65"/>
      <c r="MQT65"/>
      <c r="MQU65"/>
      <c r="MQV65"/>
      <c r="MQW65"/>
      <c r="MQX65"/>
      <c r="MQY65"/>
      <c r="MQZ65"/>
      <c r="MRA65"/>
      <c r="MRB65"/>
      <c r="MRC65"/>
      <c r="MRD65"/>
      <c r="MRE65"/>
      <c r="MRF65"/>
      <c r="MRG65"/>
      <c r="MRH65"/>
      <c r="MRI65"/>
      <c r="MRJ65"/>
      <c r="MRK65"/>
      <c r="MRL65"/>
      <c r="MRM65"/>
      <c r="MRN65"/>
      <c r="MRO65"/>
      <c r="MRP65"/>
      <c r="MRQ65"/>
      <c r="MRR65"/>
      <c r="MRS65"/>
      <c r="MRT65"/>
      <c r="MRU65"/>
      <c r="MRV65"/>
      <c r="MRW65"/>
      <c r="MRX65"/>
      <c r="MRY65"/>
      <c r="MRZ65"/>
      <c r="MSA65"/>
      <c r="MSB65"/>
      <c r="MSC65"/>
      <c r="MSD65"/>
      <c r="MSE65"/>
      <c r="MSF65"/>
      <c r="MSG65"/>
      <c r="MSH65"/>
      <c r="MSI65"/>
      <c r="MSJ65"/>
      <c r="MSK65"/>
      <c r="MSL65"/>
      <c r="MSM65"/>
      <c r="MSN65"/>
      <c r="MSO65"/>
      <c r="MSP65"/>
      <c r="MSQ65"/>
      <c r="MSR65"/>
      <c r="MSS65"/>
      <c r="MST65"/>
      <c r="MSU65"/>
      <c r="MSV65"/>
      <c r="MSW65"/>
      <c r="MSX65"/>
      <c r="MSY65"/>
      <c r="MSZ65"/>
      <c r="MTA65"/>
      <c r="MTB65"/>
      <c r="MTC65"/>
      <c r="MTD65"/>
      <c r="MTE65"/>
      <c r="MTF65"/>
      <c r="MTG65"/>
      <c r="MTH65"/>
      <c r="MTI65"/>
      <c r="MTJ65"/>
      <c r="MTK65"/>
      <c r="MTL65"/>
      <c r="MTM65"/>
      <c r="MTN65"/>
      <c r="MTO65"/>
      <c r="MTP65"/>
      <c r="MTQ65"/>
      <c r="MTR65"/>
      <c r="MTS65"/>
      <c r="MTT65"/>
      <c r="MTU65"/>
      <c r="MTV65"/>
      <c r="MTW65"/>
      <c r="MTX65"/>
      <c r="MTY65"/>
      <c r="MTZ65"/>
      <c r="MUA65"/>
      <c r="MUB65"/>
      <c r="MUC65"/>
      <c r="MUD65"/>
      <c r="MUE65"/>
      <c r="MUF65"/>
      <c r="MUG65"/>
      <c r="MUH65"/>
      <c r="MUI65"/>
      <c r="MUJ65"/>
      <c r="MUK65"/>
      <c r="MUL65"/>
      <c r="MUM65"/>
      <c r="MUN65"/>
      <c r="MUO65"/>
      <c r="MUP65"/>
      <c r="MUQ65"/>
      <c r="MUR65"/>
      <c r="MUS65"/>
      <c r="MUT65"/>
      <c r="MUU65"/>
      <c r="MUV65"/>
      <c r="MUW65"/>
      <c r="MUX65"/>
      <c r="MUY65"/>
      <c r="MUZ65"/>
      <c r="MVA65"/>
      <c r="MVB65"/>
      <c r="MVC65"/>
      <c r="MVD65"/>
      <c r="MVE65"/>
      <c r="MVF65"/>
      <c r="MVG65"/>
      <c r="MVH65"/>
      <c r="MVI65"/>
      <c r="MVJ65"/>
      <c r="MVK65"/>
      <c r="MVL65"/>
      <c r="MVM65"/>
      <c r="MVN65"/>
      <c r="MVO65"/>
      <c r="MVP65"/>
      <c r="MVQ65"/>
      <c r="MVR65"/>
      <c r="MVS65"/>
      <c r="MVT65"/>
      <c r="MVU65"/>
      <c r="MVV65"/>
      <c r="MVW65"/>
      <c r="MVX65"/>
      <c r="MVY65"/>
      <c r="MVZ65"/>
      <c r="MWA65"/>
      <c r="MWB65"/>
      <c r="MWC65"/>
      <c r="MWD65"/>
      <c r="MWE65"/>
      <c r="MWF65"/>
      <c r="MWG65"/>
      <c r="MWH65"/>
      <c r="MWI65"/>
      <c r="MWJ65"/>
      <c r="MWK65"/>
      <c r="MWL65"/>
      <c r="MWM65"/>
      <c r="MWN65"/>
      <c r="MWO65"/>
      <c r="MWP65"/>
      <c r="MWQ65"/>
      <c r="MWR65"/>
      <c r="MWS65"/>
      <c r="MWT65"/>
      <c r="MWU65"/>
      <c r="MWV65"/>
      <c r="MWW65"/>
      <c r="MWX65"/>
      <c r="MWY65"/>
      <c r="MWZ65"/>
      <c r="MXA65"/>
      <c r="MXB65"/>
      <c r="MXC65"/>
      <c r="MXD65"/>
      <c r="MXE65"/>
      <c r="MXF65"/>
      <c r="MXG65"/>
      <c r="MXH65"/>
      <c r="MXI65"/>
      <c r="MXJ65"/>
      <c r="MXK65"/>
      <c r="MXL65"/>
      <c r="MXM65"/>
      <c r="MXN65"/>
      <c r="MXO65"/>
      <c r="MXP65"/>
      <c r="MXQ65"/>
      <c r="MXR65"/>
      <c r="MXS65"/>
      <c r="MXT65"/>
      <c r="MXU65"/>
      <c r="MXV65"/>
      <c r="MXW65"/>
      <c r="MXX65"/>
      <c r="MXY65"/>
      <c r="MXZ65"/>
      <c r="MYA65"/>
      <c r="MYB65"/>
      <c r="MYC65"/>
      <c r="MYD65"/>
      <c r="MYE65"/>
      <c r="MYF65"/>
      <c r="MYG65"/>
      <c r="MYH65"/>
      <c r="MYI65"/>
      <c r="MYJ65"/>
      <c r="MYK65"/>
      <c r="MYL65"/>
      <c r="MYM65"/>
      <c r="MYN65"/>
      <c r="MYO65"/>
      <c r="MYP65"/>
      <c r="MYQ65"/>
      <c r="MYR65"/>
      <c r="MYS65"/>
      <c r="MYT65"/>
      <c r="MYU65"/>
      <c r="MYV65"/>
      <c r="MYW65"/>
      <c r="MYX65"/>
      <c r="MYY65"/>
      <c r="MYZ65"/>
      <c r="MZA65"/>
      <c r="MZB65"/>
      <c r="MZC65"/>
      <c r="MZD65"/>
      <c r="MZE65"/>
      <c r="MZF65"/>
      <c r="MZG65"/>
      <c r="MZH65"/>
      <c r="MZI65"/>
      <c r="MZJ65"/>
      <c r="MZK65"/>
      <c r="MZL65"/>
      <c r="MZM65"/>
      <c r="MZN65"/>
      <c r="MZO65"/>
      <c r="MZP65"/>
      <c r="MZQ65"/>
      <c r="MZR65"/>
      <c r="MZS65"/>
      <c r="MZT65"/>
      <c r="MZU65"/>
      <c r="MZV65"/>
      <c r="MZW65"/>
      <c r="MZX65"/>
      <c r="MZY65"/>
      <c r="MZZ65"/>
      <c r="NAA65"/>
      <c r="NAB65"/>
      <c r="NAC65"/>
      <c r="NAD65"/>
      <c r="NAE65"/>
      <c r="NAF65"/>
      <c r="NAG65"/>
      <c r="NAH65"/>
      <c r="NAI65"/>
      <c r="NAJ65"/>
      <c r="NAK65"/>
      <c r="NAL65"/>
      <c r="NAM65"/>
      <c r="NAN65"/>
      <c r="NAO65"/>
      <c r="NAP65"/>
      <c r="NAQ65"/>
      <c r="NAR65"/>
      <c r="NAS65"/>
      <c r="NAT65"/>
      <c r="NAU65"/>
      <c r="NAV65"/>
      <c r="NAW65"/>
      <c r="NAX65"/>
      <c r="NAY65"/>
      <c r="NAZ65"/>
      <c r="NBA65"/>
      <c r="NBB65"/>
      <c r="NBC65"/>
      <c r="NBD65"/>
      <c r="NBE65"/>
      <c r="NBF65"/>
      <c r="NBG65"/>
      <c r="NBH65"/>
      <c r="NBI65"/>
      <c r="NBJ65"/>
      <c r="NBK65"/>
      <c r="NBL65"/>
      <c r="NBM65"/>
      <c r="NBN65"/>
      <c r="NBO65"/>
      <c r="NBP65"/>
      <c r="NBQ65"/>
      <c r="NBR65"/>
      <c r="NBS65"/>
      <c r="NBT65"/>
      <c r="NBU65"/>
      <c r="NBV65"/>
      <c r="NBW65"/>
      <c r="NBX65"/>
      <c r="NBY65"/>
      <c r="NBZ65"/>
      <c r="NCA65"/>
      <c r="NCB65"/>
      <c r="NCC65"/>
      <c r="NCD65"/>
      <c r="NCE65"/>
      <c r="NCF65"/>
      <c r="NCG65"/>
      <c r="NCH65"/>
      <c r="NCI65"/>
      <c r="NCJ65"/>
      <c r="NCK65"/>
      <c r="NCL65"/>
      <c r="NCM65"/>
      <c r="NCN65"/>
      <c r="NCO65"/>
      <c r="NCP65"/>
      <c r="NCQ65"/>
      <c r="NCR65"/>
      <c r="NCS65"/>
      <c r="NCT65"/>
      <c r="NCU65"/>
      <c r="NCV65"/>
      <c r="NCW65"/>
      <c r="NCX65"/>
      <c r="NCY65"/>
      <c r="NCZ65"/>
      <c r="NDA65"/>
      <c r="NDB65"/>
      <c r="NDC65"/>
      <c r="NDD65"/>
      <c r="NDE65"/>
      <c r="NDF65"/>
      <c r="NDG65"/>
      <c r="NDH65"/>
      <c r="NDI65"/>
      <c r="NDJ65"/>
      <c r="NDK65"/>
      <c r="NDL65"/>
      <c r="NDM65"/>
      <c r="NDN65"/>
      <c r="NDO65"/>
      <c r="NDP65"/>
      <c r="NDQ65"/>
      <c r="NDR65"/>
      <c r="NDS65"/>
      <c r="NDT65"/>
      <c r="NDU65"/>
      <c r="NDV65"/>
      <c r="NDW65"/>
      <c r="NDX65"/>
      <c r="NDY65"/>
      <c r="NDZ65"/>
      <c r="NEA65"/>
      <c r="NEB65"/>
      <c r="NEC65"/>
      <c r="NED65"/>
      <c r="NEE65"/>
      <c r="NEF65"/>
      <c r="NEG65"/>
      <c r="NEH65"/>
      <c r="NEI65"/>
      <c r="NEJ65"/>
      <c r="NEK65"/>
      <c r="NEL65"/>
      <c r="NEM65"/>
      <c r="NEN65"/>
      <c r="NEO65"/>
      <c r="NEP65"/>
      <c r="NEQ65"/>
      <c r="NER65"/>
      <c r="NES65"/>
      <c r="NET65"/>
      <c r="NEU65"/>
      <c r="NEV65"/>
      <c r="NEW65"/>
      <c r="NEX65"/>
      <c r="NEY65"/>
      <c r="NEZ65"/>
      <c r="NFA65"/>
      <c r="NFB65"/>
      <c r="NFC65"/>
      <c r="NFD65"/>
      <c r="NFE65"/>
      <c r="NFF65"/>
      <c r="NFG65"/>
      <c r="NFH65"/>
      <c r="NFI65"/>
      <c r="NFJ65"/>
      <c r="NFK65"/>
      <c r="NFL65"/>
      <c r="NFM65"/>
      <c r="NFN65"/>
      <c r="NFO65"/>
      <c r="NFP65"/>
      <c r="NFQ65"/>
      <c r="NFR65"/>
      <c r="NFS65"/>
      <c r="NFT65"/>
      <c r="NFU65"/>
      <c r="NFV65"/>
      <c r="NFW65"/>
      <c r="NFX65"/>
      <c r="NFY65"/>
      <c r="NFZ65"/>
      <c r="NGA65"/>
      <c r="NGB65"/>
      <c r="NGC65"/>
      <c r="NGD65"/>
      <c r="NGE65"/>
      <c r="NGF65"/>
      <c r="NGG65"/>
      <c r="NGH65"/>
      <c r="NGI65"/>
      <c r="NGJ65"/>
      <c r="NGK65"/>
      <c r="NGL65"/>
      <c r="NGM65"/>
      <c r="NGN65"/>
      <c r="NGO65"/>
      <c r="NGP65"/>
      <c r="NGQ65"/>
      <c r="NGR65"/>
      <c r="NGS65"/>
      <c r="NGT65"/>
      <c r="NGU65"/>
      <c r="NGV65"/>
      <c r="NGW65"/>
      <c r="NGX65"/>
      <c r="NGY65"/>
      <c r="NGZ65"/>
      <c r="NHA65"/>
      <c r="NHB65"/>
      <c r="NHC65"/>
      <c r="NHD65"/>
      <c r="NHE65"/>
      <c r="NHF65"/>
      <c r="NHG65"/>
      <c r="NHH65"/>
      <c r="NHI65"/>
      <c r="NHJ65"/>
      <c r="NHK65"/>
      <c r="NHL65"/>
      <c r="NHM65"/>
      <c r="NHN65"/>
      <c r="NHO65"/>
      <c r="NHP65"/>
      <c r="NHQ65"/>
      <c r="NHR65"/>
      <c r="NHS65"/>
      <c r="NHT65"/>
      <c r="NHU65"/>
      <c r="NHV65"/>
      <c r="NHW65"/>
      <c r="NHX65"/>
      <c r="NHY65"/>
      <c r="NHZ65"/>
      <c r="NIA65"/>
      <c r="NIB65"/>
      <c r="NIC65"/>
      <c r="NID65"/>
      <c r="NIE65"/>
      <c r="NIF65"/>
      <c r="NIG65"/>
      <c r="NIH65"/>
      <c r="NII65"/>
      <c r="NIJ65"/>
      <c r="NIK65"/>
      <c r="NIL65"/>
      <c r="NIM65"/>
      <c r="NIN65"/>
      <c r="NIO65"/>
      <c r="NIP65"/>
      <c r="NIQ65"/>
      <c r="NIR65"/>
      <c r="NIS65"/>
      <c r="NIT65"/>
      <c r="NIU65"/>
      <c r="NIV65"/>
      <c r="NIW65"/>
      <c r="NIX65"/>
      <c r="NIY65"/>
      <c r="NIZ65"/>
      <c r="NJA65"/>
      <c r="NJB65"/>
      <c r="NJC65"/>
      <c r="NJD65"/>
      <c r="NJE65"/>
      <c r="NJF65"/>
      <c r="NJG65"/>
      <c r="NJH65"/>
      <c r="NJI65"/>
      <c r="NJJ65"/>
      <c r="NJK65"/>
      <c r="NJL65"/>
      <c r="NJM65"/>
      <c r="NJN65"/>
      <c r="NJO65"/>
      <c r="NJP65"/>
      <c r="NJQ65"/>
      <c r="NJR65"/>
      <c r="NJS65"/>
      <c r="NJT65"/>
      <c r="NJU65"/>
      <c r="NJV65"/>
      <c r="NJW65"/>
      <c r="NJX65"/>
      <c r="NJY65"/>
      <c r="NJZ65"/>
      <c r="NKA65"/>
      <c r="NKB65"/>
      <c r="NKC65"/>
      <c r="NKD65"/>
      <c r="NKE65"/>
      <c r="NKF65"/>
      <c r="NKG65"/>
      <c r="NKH65"/>
      <c r="NKI65"/>
      <c r="NKJ65"/>
      <c r="NKK65"/>
      <c r="NKL65"/>
      <c r="NKM65"/>
      <c r="NKN65"/>
      <c r="NKO65"/>
      <c r="NKP65"/>
      <c r="NKQ65"/>
      <c r="NKR65"/>
      <c r="NKS65"/>
      <c r="NKT65"/>
      <c r="NKU65"/>
      <c r="NKV65"/>
      <c r="NKW65"/>
      <c r="NKX65"/>
      <c r="NKY65"/>
      <c r="NKZ65"/>
      <c r="NLA65"/>
      <c r="NLB65"/>
      <c r="NLC65"/>
      <c r="NLD65"/>
      <c r="NLE65"/>
      <c r="NLF65"/>
      <c r="NLG65"/>
      <c r="NLH65"/>
      <c r="NLI65"/>
      <c r="NLJ65"/>
      <c r="NLK65"/>
      <c r="NLL65"/>
      <c r="NLM65"/>
      <c r="NLN65"/>
      <c r="NLO65"/>
      <c r="NLP65"/>
      <c r="NLQ65"/>
      <c r="NLR65"/>
      <c r="NLS65"/>
      <c r="NLT65"/>
      <c r="NLU65"/>
      <c r="NLV65"/>
      <c r="NLW65"/>
      <c r="NLX65"/>
      <c r="NLY65"/>
      <c r="NLZ65"/>
      <c r="NMA65"/>
      <c r="NMB65"/>
      <c r="NMC65"/>
      <c r="NMD65"/>
      <c r="NME65"/>
      <c r="NMF65"/>
      <c r="NMG65"/>
      <c r="NMH65"/>
      <c r="NMI65"/>
      <c r="NMJ65"/>
      <c r="NMK65"/>
      <c r="NML65"/>
      <c r="NMM65"/>
      <c r="NMN65"/>
      <c r="NMO65"/>
      <c r="NMP65"/>
      <c r="NMQ65"/>
      <c r="NMR65"/>
      <c r="NMS65"/>
      <c r="NMT65"/>
      <c r="NMU65"/>
      <c r="NMV65"/>
      <c r="NMW65"/>
      <c r="NMX65"/>
      <c r="NMY65"/>
      <c r="NMZ65"/>
      <c r="NNA65"/>
      <c r="NNB65"/>
      <c r="NNC65"/>
      <c r="NND65"/>
      <c r="NNE65"/>
      <c r="NNF65"/>
      <c r="NNG65"/>
      <c r="NNH65"/>
      <c r="NNI65"/>
      <c r="NNJ65"/>
      <c r="NNK65"/>
      <c r="NNL65"/>
      <c r="NNM65"/>
      <c r="NNN65"/>
      <c r="NNO65"/>
      <c r="NNP65"/>
      <c r="NNQ65"/>
      <c r="NNR65"/>
      <c r="NNS65"/>
      <c r="NNT65"/>
      <c r="NNU65"/>
      <c r="NNV65"/>
      <c r="NNW65"/>
      <c r="NNX65"/>
      <c r="NNY65"/>
      <c r="NNZ65"/>
      <c r="NOA65"/>
      <c r="NOB65"/>
      <c r="NOC65"/>
      <c r="NOD65"/>
      <c r="NOE65"/>
      <c r="NOF65"/>
      <c r="NOG65"/>
      <c r="NOH65"/>
      <c r="NOI65"/>
      <c r="NOJ65"/>
      <c r="NOK65"/>
      <c r="NOL65"/>
      <c r="NOM65"/>
      <c r="NON65"/>
      <c r="NOO65"/>
      <c r="NOP65"/>
      <c r="NOQ65"/>
      <c r="NOR65"/>
      <c r="NOS65"/>
      <c r="NOT65"/>
      <c r="NOU65"/>
      <c r="NOV65"/>
      <c r="NOW65"/>
      <c r="NOX65"/>
      <c r="NOY65"/>
      <c r="NOZ65"/>
      <c r="NPA65"/>
      <c r="NPB65"/>
      <c r="NPC65"/>
      <c r="NPD65"/>
      <c r="NPE65"/>
      <c r="NPF65"/>
      <c r="NPG65"/>
      <c r="NPH65"/>
      <c r="NPI65"/>
      <c r="NPJ65"/>
      <c r="NPK65"/>
      <c r="NPL65"/>
      <c r="NPM65"/>
      <c r="NPN65"/>
      <c r="NPO65"/>
      <c r="NPP65"/>
      <c r="NPQ65"/>
      <c r="NPR65"/>
      <c r="NPS65"/>
      <c r="NPT65"/>
      <c r="NPU65"/>
      <c r="NPV65"/>
      <c r="NPW65"/>
      <c r="NPX65"/>
      <c r="NPY65"/>
      <c r="NPZ65"/>
      <c r="NQA65"/>
      <c r="NQB65"/>
      <c r="NQC65"/>
      <c r="NQD65"/>
      <c r="NQE65"/>
      <c r="NQF65"/>
      <c r="NQG65"/>
      <c r="NQH65"/>
      <c r="NQI65"/>
      <c r="NQJ65"/>
      <c r="NQK65"/>
      <c r="NQL65"/>
      <c r="NQM65"/>
      <c r="NQN65"/>
      <c r="NQO65"/>
      <c r="NQP65"/>
      <c r="NQQ65"/>
      <c r="NQR65"/>
      <c r="NQS65"/>
      <c r="NQT65"/>
      <c r="NQU65"/>
      <c r="NQV65"/>
      <c r="NQW65"/>
      <c r="NQX65"/>
      <c r="NQY65"/>
      <c r="NQZ65"/>
      <c r="NRA65"/>
      <c r="NRB65"/>
      <c r="NRC65"/>
      <c r="NRD65"/>
      <c r="NRE65"/>
      <c r="NRF65"/>
      <c r="NRG65"/>
      <c r="NRH65"/>
      <c r="NRI65"/>
      <c r="NRJ65"/>
      <c r="NRK65"/>
      <c r="NRL65"/>
      <c r="NRM65"/>
      <c r="NRN65"/>
      <c r="NRO65"/>
      <c r="NRP65"/>
      <c r="NRQ65"/>
      <c r="NRR65"/>
      <c r="NRS65"/>
      <c r="NRT65"/>
      <c r="NRU65"/>
      <c r="NRV65"/>
      <c r="NRW65"/>
      <c r="NRX65"/>
      <c r="NRY65"/>
      <c r="NRZ65"/>
      <c r="NSA65"/>
      <c r="NSB65"/>
      <c r="NSC65"/>
      <c r="NSD65"/>
      <c r="NSE65"/>
      <c r="NSF65"/>
      <c r="NSG65"/>
      <c r="NSH65"/>
      <c r="NSI65"/>
      <c r="NSJ65"/>
      <c r="NSK65"/>
      <c r="NSL65"/>
      <c r="NSM65"/>
      <c r="NSN65"/>
      <c r="NSO65"/>
      <c r="NSP65"/>
      <c r="NSQ65"/>
      <c r="NSR65"/>
      <c r="NSS65"/>
      <c r="NST65"/>
      <c r="NSU65"/>
      <c r="NSV65"/>
      <c r="NSW65"/>
      <c r="NSX65"/>
      <c r="NSY65"/>
      <c r="NSZ65"/>
      <c r="NTA65"/>
      <c r="NTB65"/>
      <c r="NTC65"/>
      <c r="NTD65"/>
      <c r="NTE65"/>
      <c r="NTF65"/>
      <c r="NTG65"/>
      <c r="NTH65"/>
      <c r="NTI65"/>
      <c r="NTJ65"/>
      <c r="NTK65"/>
      <c r="NTL65"/>
      <c r="NTM65"/>
      <c r="NTN65"/>
      <c r="NTO65"/>
      <c r="NTP65"/>
      <c r="NTQ65"/>
      <c r="NTR65"/>
      <c r="NTS65"/>
      <c r="NTT65"/>
      <c r="NTU65"/>
      <c r="NTV65"/>
      <c r="NTW65"/>
      <c r="NTX65"/>
      <c r="NTY65"/>
      <c r="NTZ65"/>
      <c r="NUA65"/>
      <c r="NUB65"/>
      <c r="NUC65"/>
      <c r="NUD65"/>
      <c r="NUE65"/>
      <c r="NUF65"/>
      <c r="NUG65"/>
      <c r="NUH65"/>
      <c r="NUI65"/>
      <c r="NUJ65"/>
      <c r="NUK65"/>
      <c r="NUL65"/>
      <c r="NUM65"/>
      <c r="NUN65"/>
      <c r="NUO65"/>
      <c r="NUP65"/>
      <c r="NUQ65"/>
      <c r="NUR65"/>
      <c r="NUS65"/>
      <c r="NUT65"/>
      <c r="NUU65"/>
      <c r="NUV65"/>
      <c r="NUW65"/>
      <c r="NUX65"/>
      <c r="NUY65"/>
      <c r="NUZ65"/>
      <c r="NVA65"/>
      <c r="NVB65"/>
      <c r="NVC65"/>
      <c r="NVD65"/>
      <c r="NVE65"/>
      <c r="NVF65"/>
      <c r="NVG65"/>
      <c r="NVH65"/>
      <c r="NVI65"/>
      <c r="NVJ65"/>
      <c r="NVK65"/>
      <c r="NVL65"/>
      <c r="NVM65"/>
      <c r="NVN65"/>
      <c r="NVO65"/>
      <c r="NVP65"/>
      <c r="NVQ65"/>
      <c r="NVR65"/>
      <c r="NVS65"/>
      <c r="NVT65"/>
      <c r="NVU65"/>
      <c r="NVV65"/>
      <c r="NVW65"/>
      <c r="NVX65"/>
      <c r="NVY65"/>
      <c r="NVZ65"/>
      <c r="NWA65"/>
      <c r="NWB65"/>
      <c r="NWC65"/>
      <c r="NWD65"/>
      <c r="NWE65"/>
      <c r="NWF65"/>
      <c r="NWG65"/>
      <c r="NWH65"/>
      <c r="NWI65"/>
      <c r="NWJ65"/>
      <c r="NWK65"/>
      <c r="NWL65"/>
      <c r="NWM65"/>
      <c r="NWN65"/>
      <c r="NWO65"/>
      <c r="NWP65"/>
      <c r="NWQ65"/>
      <c r="NWR65"/>
      <c r="NWS65"/>
      <c r="NWT65"/>
      <c r="NWU65"/>
      <c r="NWV65"/>
      <c r="NWW65"/>
      <c r="NWX65"/>
      <c r="NWY65"/>
      <c r="NWZ65"/>
      <c r="NXA65"/>
      <c r="NXB65"/>
      <c r="NXC65"/>
      <c r="NXD65"/>
      <c r="NXE65"/>
      <c r="NXF65"/>
      <c r="NXG65"/>
      <c r="NXH65"/>
      <c r="NXI65"/>
      <c r="NXJ65"/>
      <c r="NXK65"/>
      <c r="NXL65"/>
      <c r="NXM65"/>
      <c r="NXN65"/>
      <c r="NXO65"/>
      <c r="NXP65"/>
      <c r="NXQ65"/>
      <c r="NXR65"/>
      <c r="NXS65"/>
      <c r="NXT65"/>
      <c r="NXU65"/>
      <c r="NXV65"/>
      <c r="NXW65"/>
      <c r="NXX65"/>
      <c r="NXY65"/>
      <c r="NXZ65"/>
      <c r="NYA65"/>
      <c r="NYB65"/>
      <c r="NYC65"/>
      <c r="NYD65"/>
      <c r="NYE65"/>
      <c r="NYF65"/>
      <c r="NYG65"/>
      <c r="NYH65"/>
      <c r="NYI65"/>
      <c r="NYJ65"/>
      <c r="NYK65"/>
      <c r="NYL65"/>
      <c r="NYM65"/>
      <c r="NYN65"/>
      <c r="NYO65"/>
      <c r="NYP65"/>
      <c r="NYQ65"/>
      <c r="NYR65"/>
      <c r="NYS65"/>
      <c r="NYT65"/>
      <c r="NYU65"/>
      <c r="NYV65"/>
      <c r="NYW65"/>
      <c r="NYX65"/>
      <c r="NYY65"/>
      <c r="NYZ65"/>
      <c r="NZA65"/>
      <c r="NZB65"/>
      <c r="NZC65"/>
      <c r="NZD65"/>
      <c r="NZE65"/>
      <c r="NZF65"/>
      <c r="NZG65"/>
      <c r="NZH65"/>
      <c r="NZI65"/>
      <c r="NZJ65"/>
      <c r="NZK65"/>
      <c r="NZL65"/>
      <c r="NZM65"/>
      <c r="NZN65"/>
      <c r="NZO65"/>
      <c r="NZP65"/>
      <c r="NZQ65"/>
      <c r="NZR65"/>
      <c r="NZS65"/>
      <c r="NZT65"/>
      <c r="NZU65"/>
      <c r="NZV65"/>
      <c r="NZW65"/>
      <c r="NZX65"/>
      <c r="NZY65"/>
      <c r="NZZ65"/>
      <c r="OAA65"/>
      <c r="OAB65"/>
      <c r="OAC65"/>
      <c r="OAD65"/>
      <c r="OAE65"/>
      <c r="OAF65"/>
      <c r="OAG65"/>
      <c r="OAH65"/>
      <c r="OAI65"/>
      <c r="OAJ65"/>
      <c r="OAK65"/>
      <c r="OAL65"/>
      <c r="OAM65"/>
      <c r="OAN65"/>
      <c r="OAO65"/>
      <c r="OAP65"/>
      <c r="OAQ65"/>
      <c r="OAR65"/>
      <c r="OAS65"/>
      <c r="OAT65"/>
      <c r="OAU65"/>
      <c r="OAV65"/>
      <c r="OAW65"/>
      <c r="OAX65"/>
      <c r="OAY65"/>
      <c r="OAZ65"/>
      <c r="OBA65"/>
      <c r="OBB65"/>
      <c r="OBC65"/>
      <c r="OBD65"/>
      <c r="OBE65"/>
      <c r="OBF65"/>
      <c r="OBG65"/>
      <c r="OBH65"/>
      <c r="OBI65"/>
      <c r="OBJ65"/>
      <c r="OBK65"/>
      <c r="OBL65"/>
      <c r="OBM65"/>
      <c r="OBN65"/>
      <c r="OBO65"/>
      <c r="OBP65"/>
      <c r="OBQ65"/>
      <c r="OBR65"/>
      <c r="OBS65"/>
      <c r="OBT65"/>
      <c r="OBU65"/>
      <c r="OBV65"/>
      <c r="OBW65"/>
      <c r="OBX65"/>
      <c r="OBY65"/>
      <c r="OBZ65"/>
      <c r="OCA65"/>
      <c r="OCB65"/>
      <c r="OCC65"/>
      <c r="OCD65"/>
      <c r="OCE65"/>
      <c r="OCF65"/>
      <c r="OCG65"/>
      <c r="OCH65"/>
      <c r="OCI65"/>
      <c r="OCJ65"/>
      <c r="OCK65"/>
      <c r="OCL65"/>
      <c r="OCM65"/>
      <c r="OCN65"/>
      <c r="OCO65"/>
      <c r="OCP65"/>
      <c r="OCQ65"/>
      <c r="OCR65"/>
      <c r="OCS65"/>
      <c r="OCT65"/>
      <c r="OCU65"/>
      <c r="OCV65"/>
      <c r="OCW65"/>
      <c r="OCX65"/>
      <c r="OCY65"/>
      <c r="OCZ65"/>
      <c r="ODA65"/>
      <c r="ODB65"/>
      <c r="ODC65"/>
      <c r="ODD65"/>
      <c r="ODE65"/>
      <c r="ODF65"/>
      <c r="ODG65"/>
      <c r="ODH65"/>
      <c r="ODI65"/>
      <c r="ODJ65"/>
      <c r="ODK65"/>
      <c r="ODL65"/>
      <c r="ODM65"/>
      <c r="ODN65"/>
      <c r="ODO65"/>
      <c r="ODP65"/>
      <c r="ODQ65"/>
      <c r="ODR65"/>
      <c r="ODS65"/>
      <c r="ODT65"/>
      <c r="ODU65"/>
      <c r="ODV65"/>
      <c r="ODW65"/>
      <c r="ODX65"/>
      <c r="ODY65"/>
      <c r="ODZ65"/>
      <c r="OEA65"/>
      <c r="OEB65"/>
      <c r="OEC65"/>
      <c r="OED65"/>
      <c r="OEE65"/>
      <c r="OEF65"/>
      <c r="OEG65"/>
      <c r="OEH65"/>
      <c r="OEI65"/>
      <c r="OEJ65"/>
      <c r="OEK65"/>
      <c r="OEL65"/>
      <c r="OEM65"/>
      <c r="OEN65"/>
      <c r="OEO65"/>
      <c r="OEP65"/>
      <c r="OEQ65"/>
      <c r="OER65"/>
      <c r="OES65"/>
      <c r="OET65"/>
      <c r="OEU65"/>
      <c r="OEV65"/>
      <c r="OEW65"/>
      <c r="OEX65"/>
      <c r="OEY65"/>
      <c r="OEZ65"/>
      <c r="OFA65"/>
      <c r="OFB65"/>
      <c r="OFC65"/>
      <c r="OFD65"/>
      <c r="OFE65"/>
      <c r="OFF65"/>
      <c r="OFG65"/>
      <c r="OFH65"/>
      <c r="OFI65"/>
      <c r="OFJ65"/>
      <c r="OFK65"/>
      <c r="OFL65"/>
      <c r="OFM65"/>
      <c r="OFN65"/>
      <c r="OFO65"/>
      <c r="OFP65"/>
      <c r="OFQ65"/>
      <c r="OFR65"/>
      <c r="OFS65"/>
      <c r="OFT65"/>
      <c r="OFU65"/>
      <c r="OFV65"/>
      <c r="OFW65"/>
      <c r="OFX65"/>
      <c r="OFY65"/>
      <c r="OFZ65"/>
      <c r="OGA65"/>
      <c r="OGB65"/>
      <c r="OGC65"/>
      <c r="OGD65"/>
      <c r="OGE65"/>
      <c r="OGF65"/>
      <c r="OGG65"/>
      <c r="OGH65"/>
      <c r="OGI65"/>
      <c r="OGJ65"/>
      <c r="OGK65"/>
      <c r="OGL65"/>
      <c r="OGM65"/>
      <c r="OGN65"/>
      <c r="OGO65"/>
      <c r="OGP65"/>
      <c r="OGQ65"/>
      <c r="OGR65"/>
      <c r="OGS65"/>
      <c r="OGT65"/>
      <c r="OGU65"/>
      <c r="OGV65"/>
      <c r="OGW65"/>
      <c r="OGX65"/>
      <c r="OGY65"/>
      <c r="OGZ65"/>
      <c r="OHA65"/>
      <c r="OHB65"/>
      <c r="OHC65"/>
      <c r="OHD65"/>
      <c r="OHE65"/>
      <c r="OHF65"/>
      <c r="OHG65"/>
      <c r="OHH65"/>
      <c r="OHI65"/>
      <c r="OHJ65"/>
      <c r="OHK65"/>
      <c r="OHL65"/>
      <c r="OHM65"/>
      <c r="OHN65"/>
      <c r="OHO65"/>
      <c r="OHP65"/>
      <c r="OHQ65"/>
      <c r="OHR65"/>
      <c r="OHS65"/>
      <c r="OHT65"/>
      <c r="OHU65"/>
      <c r="OHV65"/>
      <c r="OHW65"/>
      <c r="OHX65"/>
      <c r="OHY65"/>
      <c r="OHZ65"/>
      <c r="OIA65"/>
      <c r="OIB65"/>
      <c r="OIC65"/>
      <c r="OID65"/>
      <c r="OIE65"/>
      <c r="OIF65"/>
      <c r="OIG65"/>
      <c r="OIH65"/>
      <c r="OII65"/>
      <c r="OIJ65"/>
      <c r="OIK65"/>
      <c r="OIL65"/>
      <c r="OIM65"/>
      <c r="OIN65"/>
      <c r="OIO65"/>
      <c r="OIP65"/>
      <c r="OIQ65"/>
      <c r="OIR65"/>
      <c r="OIS65"/>
      <c r="OIT65"/>
      <c r="OIU65"/>
      <c r="OIV65"/>
      <c r="OIW65"/>
      <c r="OIX65"/>
      <c r="OIY65"/>
      <c r="OIZ65"/>
      <c r="OJA65"/>
      <c r="OJB65"/>
      <c r="OJC65"/>
      <c r="OJD65"/>
      <c r="OJE65"/>
      <c r="OJF65"/>
      <c r="OJG65"/>
      <c r="OJH65"/>
      <c r="OJI65"/>
      <c r="OJJ65"/>
      <c r="OJK65"/>
      <c r="OJL65"/>
      <c r="OJM65"/>
      <c r="OJN65"/>
      <c r="OJO65"/>
      <c r="OJP65"/>
      <c r="OJQ65"/>
      <c r="OJR65"/>
      <c r="OJS65"/>
      <c r="OJT65"/>
      <c r="OJU65"/>
      <c r="OJV65"/>
      <c r="OJW65"/>
      <c r="OJX65"/>
      <c r="OJY65"/>
      <c r="OJZ65"/>
      <c r="OKA65"/>
      <c r="OKB65"/>
      <c r="OKC65"/>
      <c r="OKD65"/>
      <c r="OKE65"/>
      <c r="OKF65"/>
      <c r="OKG65"/>
      <c r="OKH65"/>
      <c r="OKI65"/>
      <c r="OKJ65"/>
      <c r="OKK65"/>
      <c r="OKL65"/>
      <c r="OKM65"/>
      <c r="OKN65"/>
      <c r="OKO65"/>
      <c r="OKP65"/>
      <c r="OKQ65"/>
      <c r="OKR65"/>
      <c r="OKS65"/>
      <c r="OKT65"/>
      <c r="OKU65"/>
      <c r="OKV65"/>
      <c r="OKW65"/>
      <c r="OKX65"/>
      <c r="OKY65"/>
      <c r="OKZ65"/>
      <c r="OLA65"/>
      <c r="OLB65"/>
      <c r="OLC65"/>
      <c r="OLD65"/>
      <c r="OLE65"/>
      <c r="OLF65"/>
      <c r="OLG65"/>
      <c r="OLH65"/>
      <c r="OLI65"/>
      <c r="OLJ65"/>
      <c r="OLK65"/>
      <c r="OLL65"/>
      <c r="OLM65"/>
      <c r="OLN65"/>
      <c r="OLO65"/>
      <c r="OLP65"/>
      <c r="OLQ65"/>
      <c r="OLR65"/>
      <c r="OLS65"/>
      <c r="OLT65"/>
      <c r="OLU65"/>
      <c r="OLV65"/>
      <c r="OLW65"/>
      <c r="OLX65"/>
      <c r="OLY65"/>
      <c r="OLZ65"/>
      <c r="OMA65"/>
      <c r="OMB65"/>
      <c r="OMC65"/>
      <c r="OMD65"/>
      <c r="OME65"/>
      <c r="OMF65"/>
      <c r="OMG65"/>
      <c r="OMH65"/>
      <c r="OMI65"/>
      <c r="OMJ65"/>
      <c r="OMK65"/>
      <c r="OML65"/>
      <c r="OMM65"/>
      <c r="OMN65"/>
      <c r="OMO65"/>
      <c r="OMP65"/>
      <c r="OMQ65"/>
      <c r="OMR65"/>
      <c r="OMS65"/>
      <c r="OMT65"/>
      <c r="OMU65"/>
      <c r="OMV65"/>
      <c r="OMW65"/>
      <c r="OMX65"/>
      <c r="OMY65"/>
      <c r="OMZ65"/>
      <c r="ONA65"/>
      <c r="ONB65"/>
      <c r="ONC65"/>
      <c r="OND65"/>
      <c r="ONE65"/>
      <c r="ONF65"/>
      <c r="ONG65"/>
      <c r="ONH65"/>
      <c r="ONI65"/>
      <c r="ONJ65"/>
      <c r="ONK65"/>
      <c r="ONL65"/>
      <c r="ONM65"/>
      <c r="ONN65"/>
      <c r="ONO65"/>
      <c r="ONP65"/>
      <c r="ONQ65"/>
      <c r="ONR65"/>
      <c r="ONS65"/>
      <c r="ONT65"/>
      <c r="ONU65"/>
      <c r="ONV65"/>
      <c r="ONW65"/>
      <c r="ONX65"/>
      <c r="ONY65"/>
      <c r="ONZ65"/>
      <c r="OOA65"/>
      <c r="OOB65"/>
      <c r="OOC65"/>
      <c r="OOD65"/>
      <c r="OOE65"/>
      <c r="OOF65"/>
      <c r="OOG65"/>
      <c r="OOH65"/>
      <c r="OOI65"/>
      <c r="OOJ65"/>
      <c r="OOK65"/>
      <c r="OOL65"/>
      <c r="OOM65"/>
      <c r="OON65"/>
      <c r="OOO65"/>
      <c r="OOP65"/>
      <c r="OOQ65"/>
      <c r="OOR65"/>
      <c r="OOS65"/>
      <c r="OOT65"/>
      <c r="OOU65"/>
      <c r="OOV65"/>
      <c r="OOW65"/>
      <c r="OOX65"/>
      <c r="OOY65"/>
      <c r="OOZ65"/>
      <c r="OPA65"/>
      <c r="OPB65"/>
      <c r="OPC65"/>
      <c r="OPD65"/>
      <c r="OPE65"/>
      <c r="OPF65"/>
      <c r="OPG65"/>
      <c r="OPH65"/>
      <c r="OPI65"/>
      <c r="OPJ65"/>
      <c r="OPK65"/>
      <c r="OPL65"/>
      <c r="OPM65"/>
      <c r="OPN65"/>
      <c r="OPO65"/>
      <c r="OPP65"/>
      <c r="OPQ65"/>
      <c r="OPR65"/>
      <c r="OPS65"/>
      <c r="OPT65"/>
      <c r="OPU65"/>
      <c r="OPV65"/>
      <c r="OPW65"/>
      <c r="OPX65"/>
      <c r="OPY65"/>
      <c r="OPZ65"/>
      <c r="OQA65"/>
      <c r="OQB65"/>
      <c r="OQC65"/>
      <c r="OQD65"/>
      <c r="OQE65"/>
      <c r="OQF65"/>
      <c r="OQG65"/>
      <c r="OQH65"/>
      <c r="OQI65"/>
      <c r="OQJ65"/>
      <c r="OQK65"/>
      <c r="OQL65"/>
      <c r="OQM65"/>
      <c r="OQN65"/>
      <c r="OQO65"/>
      <c r="OQP65"/>
      <c r="OQQ65"/>
      <c r="OQR65"/>
      <c r="OQS65"/>
      <c r="OQT65"/>
      <c r="OQU65"/>
      <c r="OQV65"/>
      <c r="OQW65"/>
      <c r="OQX65"/>
      <c r="OQY65"/>
      <c r="OQZ65"/>
      <c r="ORA65"/>
      <c r="ORB65"/>
      <c r="ORC65"/>
      <c r="ORD65"/>
      <c r="ORE65"/>
      <c r="ORF65"/>
      <c r="ORG65"/>
      <c r="ORH65"/>
      <c r="ORI65"/>
      <c r="ORJ65"/>
      <c r="ORK65"/>
      <c r="ORL65"/>
      <c r="ORM65"/>
      <c r="ORN65"/>
      <c r="ORO65"/>
      <c r="ORP65"/>
      <c r="ORQ65"/>
      <c r="ORR65"/>
      <c r="ORS65"/>
      <c r="ORT65"/>
      <c r="ORU65"/>
      <c r="ORV65"/>
      <c r="ORW65"/>
      <c r="ORX65"/>
      <c r="ORY65"/>
      <c r="ORZ65"/>
      <c r="OSA65"/>
      <c r="OSB65"/>
      <c r="OSC65"/>
      <c r="OSD65"/>
      <c r="OSE65"/>
      <c r="OSF65"/>
      <c r="OSG65"/>
      <c r="OSH65"/>
      <c r="OSI65"/>
      <c r="OSJ65"/>
      <c r="OSK65"/>
      <c r="OSL65"/>
      <c r="OSM65"/>
      <c r="OSN65"/>
      <c r="OSO65"/>
      <c r="OSP65"/>
      <c r="OSQ65"/>
      <c r="OSR65"/>
      <c r="OSS65"/>
      <c r="OST65"/>
      <c r="OSU65"/>
      <c r="OSV65"/>
      <c r="OSW65"/>
      <c r="OSX65"/>
      <c r="OSY65"/>
      <c r="OSZ65"/>
      <c r="OTA65"/>
      <c r="OTB65"/>
      <c r="OTC65"/>
      <c r="OTD65"/>
      <c r="OTE65"/>
      <c r="OTF65"/>
      <c r="OTG65"/>
      <c r="OTH65"/>
      <c r="OTI65"/>
      <c r="OTJ65"/>
      <c r="OTK65"/>
      <c r="OTL65"/>
      <c r="OTM65"/>
      <c r="OTN65"/>
      <c r="OTO65"/>
      <c r="OTP65"/>
      <c r="OTQ65"/>
      <c r="OTR65"/>
      <c r="OTS65"/>
      <c r="OTT65"/>
      <c r="OTU65"/>
      <c r="OTV65"/>
      <c r="OTW65"/>
      <c r="OTX65"/>
      <c r="OTY65"/>
      <c r="OTZ65"/>
      <c r="OUA65"/>
      <c r="OUB65"/>
      <c r="OUC65"/>
      <c r="OUD65"/>
      <c r="OUE65"/>
      <c r="OUF65"/>
      <c r="OUG65"/>
      <c r="OUH65"/>
      <c r="OUI65"/>
      <c r="OUJ65"/>
      <c r="OUK65"/>
      <c r="OUL65"/>
      <c r="OUM65"/>
      <c r="OUN65"/>
      <c r="OUO65"/>
      <c r="OUP65"/>
      <c r="OUQ65"/>
      <c r="OUR65"/>
      <c r="OUS65"/>
      <c r="OUT65"/>
      <c r="OUU65"/>
      <c r="OUV65"/>
      <c r="OUW65"/>
      <c r="OUX65"/>
      <c r="OUY65"/>
      <c r="OUZ65"/>
      <c r="OVA65"/>
      <c r="OVB65"/>
      <c r="OVC65"/>
      <c r="OVD65"/>
      <c r="OVE65"/>
      <c r="OVF65"/>
      <c r="OVG65"/>
      <c r="OVH65"/>
      <c r="OVI65"/>
      <c r="OVJ65"/>
      <c r="OVK65"/>
      <c r="OVL65"/>
      <c r="OVM65"/>
      <c r="OVN65"/>
      <c r="OVO65"/>
      <c r="OVP65"/>
      <c r="OVQ65"/>
      <c r="OVR65"/>
      <c r="OVS65"/>
      <c r="OVT65"/>
      <c r="OVU65"/>
      <c r="OVV65"/>
      <c r="OVW65"/>
      <c r="OVX65"/>
      <c r="OVY65"/>
      <c r="OVZ65"/>
      <c r="OWA65"/>
      <c r="OWB65"/>
      <c r="OWC65"/>
      <c r="OWD65"/>
      <c r="OWE65"/>
      <c r="OWF65"/>
      <c r="OWG65"/>
      <c r="OWH65"/>
      <c r="OWI65"/>
      <c r="OWJ65"/>
      <c r="OWK65"/>
      <c r="OWL65"/>
      <c r="OWM65"/>
      <c r="OWN65"/>
      <c r="OWO65"/>
      <c r="OWP65"/>
      <c r="OWQ65"/>
      <c r="OWR65"/>
      <c r="OWS65"/>
      <c r="OWT65"/>
      <c r="OWU65"/>
      <c r="OWV65"/>
      <c r="OWW65"/>
      <c r="OWX65"/>
      <c r="OWY65"/>
      <c r="OWZ65"/>
      <c r="OXA65"/>
      <c r="OXB65"/>
      <c r="OXC65"/>
      <c r="OXD65"/>
      <c r="OXE65"/>
      <c r="OXF65"/>
      <c r="OXG65"/>
      <c r="OXH65"/>
      <c r="OXI65"/>
      <c r="OXJ65"/>
      <c r="OXK65"/>
      <c r="OXL65"/>
      <c r="OXM65"/>
      <c r="OXN65"/>
      <c r="OXO65"/>
      <c r="OXP65"/>
      <c r="OXQ65"/>
      <c r="OXR65"/>
      <c r="OXS65"/>
      <c r="OXT65"/>
      <c r="OXU65"/>
      <c r="OXV65"/>
      <c r="OXW65"/>
      <c r="OXX65"/>
      <c r="OXY65"/>
      <c r="OXZ65"/>
      <c r="OYA65"/>
      <c r="OYB65"/>
      <c r="OYC65"/>
      <c r="OYD65"/>
      <c r="OYE65"/>
      <c r="OYF65"/>
      <c r="OYG65"/>
      <c r="OYH65"/>
      <c r="OYI65"/>
      <c r="OYJ65"/>
      <c r="OYK65"/>
      <c r="OYL65"/>
      <c r="OYM65"/>
      <c r="OYN65"/>
      <c r="OYO65"/>
      <c r="OYP65"/>
      <c r="OYQ65"/>
      <c r="OYR65"/>
      <c r="OYS65"/>
      <c r="OYT65"/>
      <c r="OYU65"/>
      <c r="OYV65"/>
      <c r="OYW65"/>
      <c r="OYX65"/>
      <c r="OYY65"/>
      <c r="OYZ65"/>
      <c r="OZA65"/>
      <c r="OZB65"/>
      <c r="OZC65"/>
      <c r="OZD65"/>
      <c r="OZE65"/>
      <c r="OZF65"/>
      <c r="OZG65"/>
      <c r="OZH65"/>
      <c r="OZI65"/>
      <c r="OZJ65"/>
      <c r="OZK65"/>
      <c r="OZL65"/>
      <c r="OZM65"/>
      <c r="OZN65"/>
      <c r="OZO65"/>
      <c r="OZP65"/>
      <c r="OZQ65"/>
      <c r="OZR65"/>
      <c r="OZS65"/>
      <c r="OZT65"/>
      <c r="OZU65"/>
      <c r="OZV65"/>
      <c r="OZW65"/>
      <c r="OZX65"/>
      <c r="OZY65"/>
      <c r="OZZ65"/>
      <c r="PAA65"/>
      <c r="PAB65"/>
      <c r="PAC65"/>
      <c r="PAD65"/>
      <c r="PAE65"/>
      <c r="PAF65"/>
      <c r="PAG65"/>
      <c r="PAH65"/>
      <c r="PAI65"/>
      <c r="PAJ65"/>
      <c r="PAK65"/>
      <c r="PAL65"/>
      <c r="PAM65"/>
      <c r="PAN65"/>
      <c r="PAO65"/>
      <c r="PAP65"/>
      <c r="PAQ65"/>
      <c r="PAR65"/>
      <c r="PAS65"/>
      <c r="PAT65"/>
      <c r="PAU65"/>
      <c r="PAV65"/>
      <c r="PAW65"/>
      <c r="PAX65"/>
      <c r="PAY65"/>
      <c r="PAZ65"/>
      <c r="PBA65"/>
      <c r="PBB65"/>
      <c r="PBC65"/>
      <c r="PBD65"/>
      <c r="PBE65"/>
      <c r="PBF65"/>
      <c r="PBG65"/>
      <c r="PBH65"/>
      <c r="PBI65"/>
      <c r="PBJ65"/>
      <c r="PBK65"/>
      <c r="PBL65"/>
      <c r="PBM65"/>
      <c r="PBN65"/>
      <c r="PBO65"/>
      <c r="PBP65"/>
      <c r="PBQ65"/>
      <c r="PBR65"/>
      <c r="PBS65"/>
      <c r="PBT65"/>
      <c r="PBU65"/>
      <c r="PBV65"/>
      <c r="PBW65"/>
      <c r="PBX65"/>
      <c r="PBY65"/>
      <c r="PBZ65"/>
      <c r="PCA65"/>
      <c r="PCB65"/>
      <c r="PCC65"/>
      <c r="PCD65"/>
      <c r="PCE65"/>
      <c r="PCF65"/>
      <c r="PCG65"/>
      <c r="PCH65"/>
      <c r="PCI65"/>
      <c r="PCJ65"/>
      <c r="PCK65"/>
      <c r="PCL65"/>
      <c r="PCM65"/>
      <c r="PCN65"/>
      <c r="PCO65"/>
      <c r="PCP65"/>
      <c r="PCQ65"/>
      <c r="PCR65"/>
      <c r="PCS65"/>
      <c r="PCT65"/>
      <c r="PCU65"/>
      <c r="PCV65"/>
      <c r="PCW65"/>
      <c r="PCX65"/>
      <c r="PCY65"/>
      <c r="PCZ65"/>
      <c r="PDA65"/>
      <c r="PDB65"/>
      <c r="PDC65"/>
      <c r="PDD65"/>
      <c r="PDE65"/>
      <c r="PDF65"/>
      <c r="PDG65"/>
      <c r="PDH65"/>
      <c r="PDI65"/>
      <c r="PDJ65"/>
      <c r="PDK65"/>
      <c r="PDL65"/>
      <c r="PDM65"/>
      <c r="PDN65"/>
      <c r="PDO65"/>
      <c r="PDP65"/>
      <c r="PDQ65"/>
      <c r="PDR65"/>
      <c r="PDS65"/>
      <c r="PDT65"/>
      <c r="PDU65"/>
      <c r="PDV65"/>
      <c r="PDW65"/>
      <c r="PDX65"/>
      <c r="PDY65"/>
      <c r="PDZ65"/>
      <c r="PEA65"/>
      <c r="PEB65"/>
      <c r="PEC65"/>
      <c r="PED65"/>
      <c r="PEE65"/>
      <c r="PEF65"/>
      <c r="PEG65"/>
      <c r="PEH65"/>
      <c r="PEI65"/>
      <c r="PEJ65"/>
      <c r="PEK65"/>
      <c r="PEL65"/>
      <c r="PEM65"/>
      <c r="PEN65"/>
      <c r="PEO65"/>
      <c r="PEP65"/>
      <c r="PEQ65"/>
      <c r="PER65"/>
      <c r="PES65"/>
      <c r="PET65"/>
      <c r="PEU65"/>
      <c r="PEV65"/>
      <c r="PEW65"/>
      <c r="PEX65"/>
      <c r="PEY65"/>
      <c r="PEZ65"/>
      <c r="PFA65"/>
      <c r="PFB65"/>
      <c r="PFC65"/>
      <c r="PFD65"/>
      <c r="PFE65"/>
      <c r="PFF65"/>
      <c r="PFG65"/>
      <c r="PFH65"/>
      <c r="PFI65"/>
      <c r="PFJ65"/>
      <c r="PFK65"/>
      <c r="PFL65"/>
      <c r="PFM65"/>
      <c r="PFN65"/>
      <c r="PFO65"/>
      <c r="PFP65"/>
      <c r="PFQ65"/>
      <c r="PFR65"/>
      <c r="PFS65"/>
      <c r="PFT65"/>
      <c r="PFU65"/>
      <c r="PFV65"/>
      <c r="PFW65"/>
      <c r="PFX65"/>
      <c r="PFY65"/>
      <c r="PFZ65"/>
      <c r="PGA65"/>
      <c r="PGB65"/>
      <c r="PGC65"/>
      <c r="PGD65"/>
      <c r="PGE65"/>
      <c r="PGF65"/>
      <c r="PGG65"/>
      <c r="PGH65"/>
      <c r="PGI65"/>
      <c r="PGJ65"/>
      <c r="PGK65"/>
      <c r="PGL65"/>
      <c r="PGM65"/>
      <c r="PGN65"/>
      <c r="PGO65"/>
      <c r="PGP65"/>
      <c r="PGQ65"/>
      <c r="PGR65"/>
      <c r="PGS65"/>
      <c r="PGT65"/>
      <c r="PGU65"/>
      <c r="PGV65"/>
      <c r="PGW65"/>
      <c r="PGX65"/>
      <c r="PGY65"/>
      <c r="PGZ65"/>
      <c r="PHA65"/>
      <c r="PHB65"/>
      <c r="PHC65"/>
      <c r="PHD65"/>
      <c r="PHE65"/>
      <c r="PHF65"/>
      <c r="PHG65"/>
      <c r="PHH65"/>
      <c r="PHI65"/>
      <c r="PHJ65"/>
      <c r="PHK65"/>
      <c r="PHL65"/>
      <c r="PHM65"/>
      <c r="PHN65"/>
      <c r="PHO65"/>
      <c r="PHP65"/>
      <c r="PHQ65"/>
      <c r="PHR65"/>
      <c r="PHS65"/>
      <c r="PHT65"/>
      <c r="PHU65"/>
      <c r="PHV65"/>
      <c r="PHW65"/>
      <c r="PHX65"/>
      <c r="PHY65"/>
      <c r="PHZ65"/>
      <c r="PIA65"/>
      <c r="PIB65"/>
      <c r="PIC65"/>
      <c r="PID65"/>
      <c r="PIE65"/>
      <c r="PIF65"/>
      <c r="PIG65"/>
      <c r="PIH65"/>
      <c r="PII65"/>
      <c r="PIJ65"/>
      <c r="PIK65"/>
      <c r="PIL65"/>
      <c r="PIM65"/>
      <c r="PIN65"/>
      <c r="PIO65"/>
      <c r="PIP65"/>
      <c r="PIQ65"/>
      <c r="PIR65"/>
      <c r="PIS65"/>
      <c r="PIT65"/>
      <c r="PIU65"/>
      <c r="PIV65"/>
      <c r="PIW65"/>
      <c r="PIX65"/>
      <c r="PIY65"/>
      <c r="PIZ65"/>
      <c r="PJA65"/>
      <c r="PJB65"/>
      <c r="PJC65"/>
      <c r="PJD65"/>
      <c r="PJE65"/>
      <c r="PJF65"/>
      <c r="PJG65"/>
      <c r="PJH65"/>
      <c r="PJI65"/>
      <c r="PJJ65"/>
      <c r="PJK65"/>
      <c r="PJL65"/>
      <c r="PJM65"/>
      <c r="PJN65"/>
      <c r="PJO65"/>
      <c r="PJP65"/>
      <c r="PJQ65"/>
      <c r="PJR65"/>
      <c r="PJS65"/>
      <c r="PJT65"/>
      <c r="PJU65"/>
      <c r="PJV65"/>
      <c r="PJW65"/>
      <c r="PJX65"/>
      <c r="PJY65"/>
      <c r="PJZ65"/>
      <c r="PKA65"/>
      <c r="PKB65"/>
      <c r="PKC65"/>
      <c r="PKD65"/>
      <c r="PKE65"/>
      <c r="PKF65"/>
      <c r="PKG65"/>
      <c r="PKH65"/>
      <c r="PKI65"/>
      <c r="PKJ65"/>
      <c r="PKK65"/>
      <c r="PKL65"/>
      <c r="PKM65"/>
      <c r="PKN65"/>
      <c r="PKO65"/>
      <c r="PKP65"/>
      <c r="PKQ65"/>
      <c r="PKR65"/>
      <c r="PKS65"/>
      <c r="PKT65"/>
      <c r="PKU65"/>
      <c r="PKV65"/>
      <c r="PKW65"/>
      <c r="PKX65"/>
      <c r="PKY65"/>
      <c r="PKZ65"/>
      <c r="PLA65"/>
      <c r="PLB65"/>
      <c r="PLC65"/>
      <c r="PLD65"/>
      <c r="PLE65"/>
      <c r="PLF65"/>
      <c r="PLG65"/>
      <c r="PLH65"/>
      <c r="PLI65"/>
      <c r="PLJ65"/>
      <c r="PLK65"/>
      <c r="PLL65"/>
      <c r="PLM65"/>
      <c r="PLN65"/>
      <c r="PLO65"/>
      <c r="PLP65"/>
      <c r="PLQ65"/>
      <c r="PLR65"/>
      <c r="PLS65"/>
      <c r="PLT65"/>
      <c r="PLU65"/>
      <c r="PLV65"/>
      <c r="PLW65"/>
      <c r="PLX65"/>
      <c r="PLY65"/>
      <c r="PLZ65"/>
      <c r="PMA65"/>
      <c r="PMB65"/>
      <c r="PMC65"/>
      <c r="PMD65"/>
      <c r="PME65"/>
      <c r="PMF65"/>
      <c r="PMG65"/>
      <c r="PMH65"/>
      <c r="PMI65"/>
      <c r="PMJ65"/>
      <c r="PMK65"/>
      <c r="PML65"/>
      <c r="PMM65"/>
      <c r="PMN65"/>
      <c r="PMO65"/>
      <c r="PMP65"/>
      <c r="PMQ65"/>
      <c r="PMR65"/>
      <c r="PMS65"/>
      <c r="PMT65"/>
      <c r="PMU65"/>
      <c r="PMV65"/>
      <c r="PMW65"/>
      <c r="PMX65"/>
      <c r="PMY65"/>
      <c r="PMZ65"/>
      <c r="PNA65"/>
      <c r="PNB65"/>
      <c r="PNC65"/>
      <c r="PND65"/>
      <c r="PNE65"/>
      <c r="PNF65"/>
      <c r="PNG65"/>
      <c r="PNH65"/>
      <c r="PNI65"/>
      <c r="PNJ65"/>
      <c r="PNK65"/>
      <c r="PNL65"/>
      <c r="PNM65"/>
      <c r="PNN65"/>
      <c r="PNO65"/>
      <c r="PNP65"/>
      <c r="PNQ65"/>
      <c r="PNR65"/>
      <c r="PNS65"/>
      <c r="PNT65"/>
      <c r="PNU65"/>
      <c r="PNV65"/>
      <c r="PNW65"/>
      <c r="PNX65"/>
      <c r="PNY65"/>
      <c r="PNZ65"/>
      <c r="POA65"/>
      <c r="POB65"/>
      <c r="POC65"/>
      <c r="POD65"/>
      <c r="POE65"/>
      <c r="POF65"/>
      <c r="POG65"/>
      <c r="POH65"/>
      <c r="POI65"/>
      <c r="POJ65"/>
      <c r="POK65"/>
      <c r="POL65"/>
      <c r="POM65"/>
      <c r="PON65"/>
      <c r="POO65"/>
      <c r="POP65"/>
      <c r="POQ65"/>
      <c r="POR65"/>
      <c r="POS65"/>
      <c r="POT65"/>
      <c r="POU65"/>
      <c r="POV65"/>
      <c r="POW65"/>
      <c r="POX65"/>
      <c r="POY65"/>
      <c r="POZ65"/>
      <c r="PPA65"/>
      <c r="PPB65"/>
      <c r="PPC65"/>
      <c r="PPD65"/>
      <c r="PPE65"/>
      <c r="PPF65"/>
      <c r="PPG65"/>
      <c r="PPH65"/>
      <c r="PPI65"/>
      <c r="PPJ65"/>
      <c r="PPK65"/>
      <c r="PPL65"/>
      <c r="PPM65"/>
      <c r="PPN65"/>
      <c r="PPO65"/>
      <c r="PPP65"/>
      <c r="PPQ65"/>
      <c r="PPR65"/>
      <c r="PPS65"/>
      <c r="PPT65"/>
      <c r="PPU65"/>
      <c r="PPV65"/>
      <c r="PPW65"/>
      <c r="PPX65"/>
      <c r="PPY65"/>
      <c r="PPZ65"/>
      <c r="PQA65"/>
      <c r="PQB65"/>
      <c r="PQC65"/>
      <c r="PQD65"/>
      <c r="PQE65"/>
      <c r="PQF65"/>
      <c r="PQG65"/>
      <c r="PQH65"/>
      <c r="PQI65"/>
      <c r="PQJ65"/>
      <c r="PQK65"/>
      <c r="PQL65"/>
      <c r="PQM65"/>
      <c r="PQN65"/>
      <c r="PQO65"/>
      <c r="PQP65"/>
      <c r="PQQ65"/>
      <c r="PQR65"/>
      <c r="PQS65"/>
      <c r="PQT65"/>
      <c r="PQU65"/>
      <c r="PQV65"/>
      <c r="PQW65"/>
      <c r="PQX65"/>
      <c r="PQY65"/>
      <c r="PQZ65"/>
      <c r="PRA65"/>
      <c r="PRB65"/>
      <c r="PRC65"/>
      <c r="PRD65"/>
      <c r="PRE65"/>
      <c r="PRF65"/>
      <c r="PRG65"/>
      <c r="PRH65"/>
      <c r="PRI65"/>
      <c r="PRJ65"/>
      <c r="PRK65"/>
      <c r="PRL65"/>
      <c r="PRM65"/>
      <c r="PRN65"/>
      <c r="PRO65"/>
      <c r="PRP65"/>
      <c r="PRQ65"/>
      <c r="PRR65"/>
      <c r="PRS65"/>
      <c r="PRT65"/>
      <c r="PRU65"/>
      <c r="PRV65"/>
      <c r="PRW65"/>
      <c r="PRX65"/>
      <c r="PRY65"/>
      <c r="PRZ65"/>
      <c r="PSA65"/>
      <c r="PSB65"/>
      <c r="PSC65"/>
      <c r="PSD65"/>
      <c r="PSE65"/>
      <c r="PSF65"/>
      <c r="PSG65"/>
      <c r="PSH65"/>
      <c r="PSI65"/>
      <c r="PSJ65"/>
      <c r="PSK65"/>
      <c r="PSL65"/>
      <c r="PSM65"/>
      <c r="PSN65"/>
      <c r="PSO65"/>
      <c r="PSP65"/>
      <c r="PSQ65"/>
      <c r="PSR65"/>
      <c r="PSS65"/>
      <c r="PST65"/>
      <c r="PSU65"/>
      <c r="PSV65"/>
      <c r="PSW65"/>
      <c r="PSX65"/>
      <c r="PSY65"/>
      <c r="PSZ65"/>
      <c r="PTA65"/>
      <c r="PTB65"/>
      <c r="PTC65"/>
      <c r="PTD65"/>
      <c r="PTE65"/>
      <c r="PTF65"/>
      <c r="PTG65"/>
      <c r="PTH65"/>
      <c r="PTI65"/>
      <c r="PTJ65"/>
      <c r="PTK65"/>
      <c r="PTL65"/>
      <c r="PTM65"/>
      <c r="PTN65"/>
      <c r="PTO65"/>
      <c r="PTP65"/>
      <c r="PTQ65"/>
      <c r="PTR65"/>
      <c r="PTS65"/>
      <c r="PTT65"/>
      <c r="PTU65"/>
      <c r="PTV65"/>
      <c r="PTW65"/>
      <c r="PTX65"/>
      <c r="PTY65"/>
      <c r="PTZ65"/>
      <c r="PUA65"/>
      <c r="PUB65"/>
      <c r="PUC65"/>
      <c r="PUD65"/>
      <c r="PUE65"/>
      <c r="PUF65"/>
      <c r="PUG65"/>
      <c r="PUH65"/>
      <c r="PUI65"/>
      <c r="PUJ65"/>
      <c r="PUK65"/>
      <c r="PUL65"/>
      <c r="PUM65"/>
      <c r="PUN65"/>
      <c r="PUO65"/>
      <c r="PUP65"/>
      <c r="PUQ65"/>
      <c r="PUR65"/>
      <c r="PUS65"/>
      <c r="PUT65"/>
      <c r="PUU65"/>
      <c r="PUV65"/>
      <c r="PUW65"/>
      <c r="PUX65"/>
      <c r="PUY65"/>
      <c r="PUZ65"/>
      <c r="PVA65"/>
      <c r="PVB65"/>
      <c r="PVC65"/>
      <c r="PVD65"/>
      <c r="PVE65"/>
      <c r="PVF65"/>
      <c r="PVG65"/>
      <c r="PVH65"/>
      <c r="PVI65"/>
      <c r="PVJ65"/>
      <c r="PVK65"/>
      <c r="PVL65"/>
      <c r="PVM65"/>
      <c r="PVN65"/>
      <c r="PVO65"/>
      <c r="PVP65"/>
      <c r="PVQ65"/>
      <c r="PVR65"/>
      <c r="PVS65"/>
      <c r="PVT65"/>
      <c r="PVU65"/>
      <c r="PVV65"/>
      <c r="PVW65"/>
      <c r="PVX65"/>
      <c r="PVY65"/>
      <c r="PVZ65"/>
      <c r="PWA65"/>
      <c r="PWB65"/>
      <c r="PWC65"/>
      <c r="PWD65"/>
      <c r="PWE65"/>
      <c r="PWF65"/>
      <c r="PWG65"/>
      <c r="PWH65"/>
      <c r="PWI65"/>
      <c r="PWJ65"/>
      <c r="PWK65"/>
      <c r="PWL65"/>
      <c r="PWM65"/>
      <c r="PWN65"/>
      <c r="PWO65"/>
      <c r="PWP65"/>
      <c r="PWQ65"/>
      <c r="PWR65"/>
      <c r="PWS65"/>
      <c r="PWT65"/>
      <c r="PWU65"/>
      <c r="PWV65"/>
      <c r="PWW65"/>
      <c r="PWX65"/>
      <c r="PWY65"/>
      <c r="PWZ65"/>
      <c r="PXA65"/>
      <c r="PXB65"/>
      <c r="PXC65"/>
      <c r="PXD65"/>
      <c r="PXE65"/>
      <c r="PXF65"/>
      <c r="PXG65"/>
      <c r="PXH65"/>
      <c r="PXI65"/>
      <c r="PXJ65"/>
      <c r="PXK65"/>
      <c r="PXL65"/>
      <c r="PXM65"/>
      <c r="PXN65"/>
      <c r="PXO65"/>
      <c r="PXP65"/>
      <c r="PXQ65"/>
      <c r="PXR65"/>
      <c r="PXS65"/>
      <c r="PXT65"/>
      <c r="PXU65"/>
      <c r="PXV65"/>
      <c r="PXW65"/>
      <c r="PXX65"/>
      <c r="PXY65"/>
      <c r="PXZ65"/>
      <c r="PYA65"/>
      <c r="PYB65"/>
      <c r="PYC65"/>
      <c r="PYD65"/>
      <c r="PYE65"/>
      <c r="PYF65"/>
      <c r="PYG65"/>
      <c r="PYH65"/>
      <c r="PYI65"/>
      <c r="PYJ65"/>
      <c r="PYK65"/>
      <c r="PYL65"/>
      <c r="PYM65"/>
      <c r="PYN65"/>
      <c r="PYO65"/>
      <c r="PYP65"/>
      <c r="PYQ65"/>
      <c r="PYR65"/>
      <c r="PYS65"/>
      <c r="PYT65"/>
      <c r="PYU65"/>
      <c r="PYV65"/>
      <c r="PYW65"/>
      <c r="PYX65"/>
      <c r="PYY65"/>
      <c r="PYZ65"/>
      <c r="PZA65"/>
      <c r="PZB65"/>
      <c r="PZC65"/>
      <c r="PZD65"/>
      <c r="PZE65"/>
      <c r="PZF65"/>
      <c r="PZG65"/>
      <c r="PZH65"/>
      <c r="PZI65"/>
      <c r="PZJ65"/>
      <c r="PZK65"/>
      <c r="PZL65"/>
      <c r="PZM65"/>
      <c r="PZN65"/>
      <c r="PZO65"/>
      <c r="PZP65"/>
      <c r="PZQ65"/>
      <c r="PZR65"/>
      <c r="PZS65"/>
      <c r="PZT65"/>
      <c r="PZU65"/>
      <c r="PZV65"/>
      <c r="PZW65"/>
      <c r="PZX65"/>
      <c r="PZY65"/>
      <c r="PZZ65"/>
      <c r="QAA65"/>
      <c r="QAB65"/>
      <c r="QAC65"/>
      <c r="QAD65"/>
      <c r="QAE65"/>
      <c r="QAF65"/>
      <c r="QAG65"/>
      <c r="QAH65"/>
      <c r="QAI65"/>
      <c r="QAJ65"/>
      <c r="QAK65"/>
      <c r="QAL65"/>
      <c r="QAM65"/>
      <c r="QAN65"/>
      <c r="QAO65"/>
      <c r="QAP65"/>
      <c r="QAQ65"/>
      <c r="QAR65"/>
      <c r="QAS65"/>
      <c r="QAT65"/>
      <c r="QAU65"/>
      <c r="QAV65"/>
      <c r="QAW65"/>
      <c r="QAX65"/>
      <c r="QAY65"/>
      <c r="QAZ65"/>
      <c r="QBA65"/>
      <c r="QBB65"/>
      <c r="QBC65"/>
      <c r="QBD65"/>
      <c r="QBE65"/>
      <c r="QBF65"/>
      <c r="QBG65"/>
      <c r="QBH65"/>
      <c r="QBI65"/>
      <c r="QBJ65"/>
      <c r="QBK65"/>
      <c r="QBL65"/>
      <c r="QBM65"/>
      <c r="QBN65"/>
      <c r="QBO65"/>
      <c r="QBP65"/>
      <c r="QBQ65"/>
      <c r="QBR65"/>
      <c r="QBS65"/>
      <c r="QBT65"/>
      <c r="QBU65"/>
      <c r="QBV65"/>
      <c r="QBW65"/>
      <c r="QBX65"/>
      <c r="QBY65"/>
      <c r="QBZ65"/>
      <c r="QCA65"/>
      <c r="QCB65"/>
      <c r="QCC65"/>
      <c r="QCD65"/>
      <c r="QCE65"/>
      <c r="QCF65"/>
      <c r="QCG65"/>
      <c r="QCH65"/>
      <c r="QCI65"/>
      <c r="QCJ65"/>
      <c r="QCK65"/>
      <c r="QCL65"/>
      <c r="QCM65"/>
      <c r="QCN65"/>
      <c r="QCO65"/>
      <c r="QCP65"/>
      <c r="QCQ65"/>
      <c r="QCR65"/>
      <c r="QCS65"/>
      <c r="QCT65"/>
      <c r="QCU65"/>
      <c r="QCV65"/>
      <c r="QCW65"/>
      <c r="QCX65"/>
      <c r="QCY65"/>
      <c r="QCZ65"/>
      <c r="QDA65"/>
      <c r="QDB65"/>
      <c r="QDC65"/>
      <c r="QDD65"/>
      <c r="QDE65"/>
      <c r="QDF65"/>
      <c r="QDG65"/>
      <c r="QDH65"/>
      <c r="QDI65"/>
      <c r="QDJ65"/>
      <c r="QDK65"/>
      <c r="QDL65"/>
      <c r="QDM65"/>
      <c r="QDN65"/>
      <c r="QDO65"/>
      <c r="QDP65"/>
      <c r="QDQ65"/>
      <c r="QDR65"/>
      <c r="QDS65"/>
      <c r="QDT65"/>
      <c r="QDU65"/>
      <c r="QDV65"/>
      <c r="QDW65"/>
      <c r="QDX65"/>
      <c r="QDY65"/>
      <c r="QDZ65"/>
      <c r="QEA65"/>
      <c r="QEB65"/>
      <c r="QEC65"/>
      <c r="QED65"/>
      <c r="QEE65"/>
      <c r="QEF65"/>
      <c r="QEG65"/>
      <c r="QEH65"/>
      <c r="QEI65"/>
      <c r="QEJ65"/>
      <c r="QEK65"/>
      <c r="QEL65"/>
      <c r="QEM65"/>
      <c r="QEN65"/>
      <c r="QEO65"/>
      <c r="QEP65"/>
      <c r="QEQ65"/>
      <c r="QER65"/>
      <c r="QES65"/>
      <c r="QET65"/>
      <c r="QEU65"/>
      <c r="QEV65"/>
      <c r="QEW65"/>
      <c r="QEX65"/>
      <c r="QEY65"/>
      <c r="QEZ65"/>
      <c r="QFA65"/>
      <c r="QFB65"/>
      <c r="QFC65"/>
      <c r="QFD65"/>
      <c r="QFE65"/>
      <c r="QFF65"/>
      <c r="QFG65"/>
      <c r="QFH65"/>
      <c r="QFI65"/>
      <c r="QFJ65"/>
      <c r="QFK65"/>
      <c r="QFL65"/>
      <c r="QFM65"/>
      <c r="QFN65"/>
      <c r="QFO65"/>
      <c r="QFP65"/>
      <c r="QFQ65"/>
      <c r="QFR65"/>
      <c r="QFS65"/>
      <c r="QFT65"/>
      <c r="QFU65"/>
      <c r="QFV65"/>
      <c r="QFW65"/>
      <c r="QFX65"/>
      <c r="QFY65"/>
      <c r="QFZ65"/>
      <c r="QGA65"/>
      <c r="QGB65"/>
      <c r="QGC65"/>
      <c r="QGD65"/>
      <c r="QGE65"/>
      <c r="QGF65"/>
      <c r="QGG65"/>
      <c r="QGH65"/>
      <c r="QGI65"/>
      <c r="QGJ65"/>
      <c r="QGK65"/>
      <c r="QGL65"/>
      <c r="QGM65"/>
      <c r="QGN65"/>
      <c r="QGO65"/>
      <c r="QGP65"/>
      <c r="QGQ65"/>
      <c r="QGR65"/>
      <c r="QGS65"/>
      <c r="QGT65"/>
      <c r="QGU65"/>
      <c r="QGV65"/>
      <c r="QGW65"/>
      <c r="QGX65"/>
      <c r="QGY65"/>
      <c r="QGZ65"/>
      <c r="QHA65"/>
      <c r="QHB65"/>
      <c r="QHC65"/>
      <c r="QHD65"/>
      <c r="QHE65"/>
      <c r="QHF65"/>
      <c r="QHG65"/>
      <c r="QHH65"/>
      <c r="QHI65"/>
      <c r="QHJ65"/>
      <c r="QHK65"/>
      <c r="QHL65"/>
      <c r="QHM65"/>
      <c r="QHN65"/>
      <c r="QHO65"/>
      <c r="QHP65"/>
      <c r="QHQ65"/>
      <c r="QHR65"/>
      <c r="QHS65"/>
      <c r="QHT65"/>
      <c r="QHU65"/>
      <c r="QHV65"/>
      <c r="QHW65"/>
      <c r="QHX65"/>
      <c r="QHY65"/>
      <c r="QHZ65"/>
      <c r="QIA65"/>
      <c r="QIB65"/>
      <c r="QIC65"/>
      <c r="QID65"/>
      <c r="QIE65"/>
      <c r="QIF65"/>
      <c r="QIG65"/>
      <c r="QIH65"/>
      <c r="QII65"/>
      <c r="QIJ65"/>
      <c r="QIK65"/>
      <c r="QIL65"/>
      <c r="QIM65"/>
      <c r="QIN65"/>
      <c r="QIO65"/>
      <c r="QIP65"/>
      <c r="QIQ65"/>
      <c r="QIR65"/>
      <c r="QIS65"/>
      <c r="QIT65"/>
      <c r="QIU65"/>
      <c r="QIV65"/>
      <c r="QIW65"/>
      <c r="QIX65"/>
      <c r="QIY65"/>
      <c r="QIZ65"/>
      <c r="QJA65"/>
      <c r="QJB65"/>
      <c r="QJC65"/>
      <c r="QJD65"/>
      <c r="QJE65"/>
      <c r="QJF65"/>
      <c r="QJG65"/>
      <c r="QJH65"/>
      <c r="QJI65"/>
      <c r="QJJ65"/>
      <c r="QJK65"/>
      <c r="QJL65"/>
      <c r="QJM65"/>
      <c r="QJN65"/>
      <c r="QJO65"/>
      <c r="QJP65"/>
      <c r="QJQ65"/>
      <c r="QJR65"/>
      <c r="QJS65"/>
      <c r="QJT65"/>
      <c r="QJU65"/>
      <c r="QJV65"/>
      <c r="QJW65"/>
      <c r="QJX65"/>
      <c r="QJY65"/>
      <c r="QJZ65"/>
      <c r="QKA65"/>
      <c r="QKB65"/>
      <c r="QKC65"/>
      <c r="QKD65"/>
      <c r="QKE65"/>
      <c r="QKF65"/>
      <c r="QKG65"/>
      <c r="QKH65"/>
      <c r="QKI65"/>
      <c r="QKJ65"/>
      <c r="QKK65"/>
      <c r="QKL65"/>
      <c r="QKM65"/>
      <c r="QKN65"/>
      <c r="QKO65"/>
      <c r="QKP65"/>
      <c r="QKQ65"/>
      <c r="QKR65"/>
      <c r="QKS65"/>
      <c r="QKT65"/>
      <c r="QKU65"/>
      <c r="QKV65"/>
      <c r="QKW65"/>
      <c r="QKX65"/>
      <c r="QKY65"/>
      <c r="QKZ65"/>
      <c r="QLA65"/>
      <c r="QLB65"/>
      <c r="QLC65"/>
      <c r="QLD65"/>
      <c r="QLE65"/>
      <c r="QLF65"/>
      <c r="QLG65"/>
      <c r="QLH65"/>
      <c r="QLI65"/>
      <c r="QLJ65"/>
      <c r="QLK65"/>
      <c r="QLL65"/>
      <c r="QLM65"/>
      <c r="QLN65"/>
      <c r="QLO65"/>
      <c r="QLP65"/>
      <c r="QLQ65"/>
      <c r="QLR65"/>
      <c r="QLS65"/>
      <c r="QLT65"/>
      <c r="QLU65"/>
      <c r="QLV65"/>
      <c r="QLW65"/>
      <c r="QLX65"/>
      <c r="QLY65"/>
      <c r="QLZ65"/>
      <c r="QMA65"/>
      <c r="QMB65"/>
      <c r="QMC65"/>
      <c r="QMD65"/>
      <c r="QME65"/>
      <c r="QMF65"/>
      <c r="QMG65"/>
      <c r="QMH65"/>
      <c r="QMI65"/>
      <c r="QMJ65"/>
      <c r="QMK65"/>
      <c r="QML65"/>
      <c r="QMM65"/>
      <c r="QMN65"/>
      <c r="QMO65"/>
      <c r="QMP65"/>
      <c r="QMQ65"/>
      <c r="QMR65"/>
      <c r="QMS65"/>
      <c r="QMT65"/>
      <c r="QMU65"/>
      <c r="QMV65"/>
      <c r="QMW65"/>
      <c r="QMX65"/>
      <c r="QMY65"/>
      <c r="QMZ65"/>
      <c r="QNA65"/>
      <c r="QNB65"/>
      <c r="QNC65"/>
      <c r="QND65"/>
      <c r="QNE65"/>
      <c r="QNF65"/>
      <c r="QNG65"/>
      <c r="QNH65"/>
      <c r="QNI65"/>
      <c r="QNJ65"/>
      <c r="QNK65"/>
      <c r="QNL65"/>
      <c r="QNM65"/>
      <c r="QNN65"/>
      <c r="QNO65"/>
      <c r="QNP65"/>
      <c r="QNQ65"/>
      <c r="QNR65"/>
      <c r="QNS65"/>
      <c r="QNT65"/>
      <c r="QNU65"/>
      <c r="QNV65"/>
      <c r="QNW65"/>
      <c r="QNX65"/>
      <c r="QNY65"/>
      <c r="QNZ65"/>
      <c r="QOA65"/>
      <c r="QOB65"/>
      <c r="QOC65"/>
      <c r="QOD65"/>
      <c r="QOE65"/>
      <c r="QOF65"/>
      <c r="QOG65"/>
      <c r="QOH65"/>
      <c r="QOI65"/>
      <c r="QOJ65"/>
      <c r="QOK65"/>
      <c r="QOL65"/>
      <c r="QOM65"/>
      <c r="QON65"/>
      <c r="QOO65"/>
      <c r="QOP65"/>
      <c r="QOQ65"/>
      <c r="QOR65"/>
      <c r="QOS65"/>
      <c r="QOT65"/>
      <c r="QOU65"/>
      <c r="QOV65"/>
      <c r="QOW65"/>
      <c r="QOX65"/>
      <c r="QOY65"/>
      <c r="QOZ65"/>
      <c r="QPA65"/>
      <c r="QPB65"/>
      <c r="QPC65"/>
      <c r="QPD65"/>
      <c r="QPE65"/>
      <c r="QPF65"/>
      <c r="QPG65"/>
      <c r="QPH65"/>
      <c r="QPI65"/>
      <c r="QPJ65"/>
      <c r="QPK65"/>
      <c r="QPL65"/>
      <c r="QPM65"/>
      <c r="QPN65"/>
      <c r="QPO65"/>
      <c r="QPP65"/>
      <c r="QPQ65"/>
      <c r="QPR65"/>
      <c r="QPS65"/>
      <c r="QPT65"/>
      <c r="QPU65"/>
      <c r="QPV65"/>
      <c r="QPW65"/>
      <c r="QPX65"/>
      <c r="QPY65"/>
      <c r="QPZ65"/>
      <c r="QQA65"/>
      <c r="QQB65"/>
      <c r="QQC65"/>
      <c r="QQD65"/>
      <c r="QQE65"/>
      <c r="QQF65"/>
      <c r="QQG65"/>
      <c r="QQH65"/>
      <c r="QQI65"/>
      <c r="QQJ65"/>
      <c r="QQK65"/>
      <c r="QQL65"/>
      <c r="QQM65"/>
      <c r="QQN65"/>
      <c r="QQO65"/>
      <c r="QQP65"/>
      <c r="QQQ65"/>
      <c r="QQR65"/>
      <c r="QQS65"/>
      <c r="QQT65"/>
      <c r="QQU65"/>
      <c r="QQV65"/>
      <c r="QQW65"/>
      <c r="QQX65"/>
      <c r="QQY65"/>
      <c r="QQZ65"/>
      <c r="QRA65"/>
      <c r="QRB65"/>
      <c r="QRC65"/>
      <c r="QRD65"/>
      <c r="QRE65"/>
      <c r="QRF65"/>
      <c r="QRG65"/>
      <c r="QRH65"/>
      <c r="QRI65"/>
      <c r="QRJ65"/>
      <c r="QRK65"/>
      <c r="QRL65"/>
      <c r="QRM65"/>
      <c r="QRN65"/>
      <c r="QRO65"/>
      <c r="QRP65"/>
      <c r="QRQ65"/>
      <c r="QRR65"/>
      <c r="QRS65"/>
      <c r="QRT65"/>
      <c r="QRU65"/>
      <c r="QRV65"/>
      <c r="QRW65"/>
      <c r="QRX65"/>
      <c r="QRY65"/>
      <c r="QRZ65"/>
      <c r="QSA65"/>
      <c r="QSB65"/>
      <c r="QSC65"/>
      <c r="QSD65"/>
      <c r="QSE65"/>
      <c r="QSF65"/>
      <c r="QSG65"/>
      <c r="QSH65"/>
      <c r="QSI65"/>
      <c r="QSJ65"/>
      <c r="QSK65"/>
      <c r="QSL65"/>
      <c r="QSM65"/>
      <c r="QSN65"/>
      <c r="QSO65"/>
      <c r="QSP65"/>
      <c r="QSQ65"/>
      <c r="QSR65"/>
      <c r="QSS65"/>
      <c r="QST65"/>
      <c r="QSU65"/>
      <c r="QSV65"/>
      <c r="QSW65"/>
      <c r="QSX65"/>
      <c r="QSY65"/>
      <c r="QSZ65"/>
      <c r="QTA65"/>
      <c r="QTB65"/>
      <c r="QTC65"/>
      <c r="QTD65"/>
      <c r="QTE65"/>
      <c r="QTF65"/>
      <c r="QTG65"/>
      <c r="QTH65"/>
      <c r="QTI65"/>
      <c r="QTJ65"/>
      <c r="QTK65"/>
      <c r="QTL65"/>
      <c r="QTM65"/>
      <c r="QTN65"/>
      <c r="QTO65"/>
      <c r="QTP65"/>
      <c r="QTQ65"/>
      <c r="QTR65"/>
      <c r="QTS65"/>
      <c r="QTT65"/>
      <c r="QTU65"/>
      <c r="QTV65"/>
      <c r="QTW65"/>
      <c r="QTX65"/>
      <c r="QTY65"/>
      <c r="QTZ65"/>
      <c r="QUA65"/>
      <c r="QUB65"/>
      <c r="QUC65"/>
      <c r="QUD65"/>
      <c r="QUE65"/>
      <c r="QUF65"/>
      <c r="QUG65"/>
      <c r="QUH65"/>
      <c r="QUI65"/>
      <c r="QUJ65"/>
      <c r="QUK65"/>
      <c r="QUL65"/>
      <c r="QUM65"/>
      <c r="QUN65"/>
      <c r="QUO65"/>
      <c r="QUP65"/>
      <c r="QUQ65"/>
      <c r="QUR65"/>
      <c r="QUS65"/>
      <c r="QUT65"/>
      <c r="QUU65"/>
      <c r="QUV65"/>
      <c r="QUW65"/>
      <c r="QUX65"/>
      <c r="QUY65"/>
      <c r="QUZ65"/>
      <c r="QVA65"/>
      <c r="QVB65"/>
      <c r="QVC65"/>
      <c r="QVD65"/>
      <c r="QVE65"/>
      <c r="QVF65"/>
      <c r="QVG65"/>
      <c r="QVH65"/>
      <c r="QVI65"/>
      <c r="QVJ65"/>
      <c r="QVK65"/>
      <c r="QVL65"/>
      <c r="QVM65"/>
      <c r="QVN65"/>
      <c r="QVO65"/>
      <c r="QVP65"/>
      <c r="QVQ65"/>
      <c r="QVR65"/>
      <c r="QVS65"/>
      <c r="QVT65"/>
      <c r="QVU65"/>
      <c r="QVV65"/>
      <c r="QVW65"/>
      <c r="QVX65"/>
      <c r="QVY65"/>
      <c r="QVZ65"/>
      <c r="QWA65"/>
      <c r="QWB65"/>
      <c r="QWC65"/>
      <c r="QWD65"/>
      <c r="QWE65"/>
      <c r="QWF65"/>
      <c r="QWG65"/>
      <c r="QWH65"/>
      <c r="QWI65"/>
      <c r="QWJ65"/>
      <c r="QWK65"/>
      <c r="QWL65"/>
      <c r="QWM65"/>
      <c r="QWN65"/>
      <c r="QWO65"/>
      <c r="QWP65"/>
      <c r="QWQ65"/>
      <c r="QWR65"/>
      <c r="QWS65"/>
      <c r="QWT65"/>
      <c r="QWU65"/>
      <c r="QWV65"/>
      <c r="QWW65"/>
      <c r="QWX65"/>
      <c r="QWY65"/>
      <c r="QWZ65"/>
      <c r="QXA65"/>
      <c r="QXB65"/>
      <c r="QXC65"/>
      <c r="QXD65"/>
      <c r="QXE65"/>
      <c r="QXF65"/>
      <c r="QXG65"/>
      <c r="QXH65"/>
      <c r="QXI65"/>
      <c r="QXJ65"/>
      <c r="QXK65"/>
      <c r="QXL65"/>
      <c r="QXM65"/>
      <c r="QXN65"/>
      <c r="QXO65"/>
      <c r="QXP65"/>
      <c r="QXQ65"/>
      <c r="QXR65"/>
      <c r="QXS65"/>
      <c r="QXT65"/>
      <c r="QXU65"/>
      <c r="QXV65"/>
      <c r="QXW65"/>
      <c r="QXX65"/>
      <c r="QXY65"/>
      <c r="QXZ65"/>
      <c r="QYA65"/>
      <c r="QYB65"/>
      <c r="QYC65"/>
      <c r="QYD65"/>
      <c r="QYE65"/>
      <c r="QYF65"/>
      <c r="QYG65"/>
      <c r="QYH65"/>
      <c r="QYI65"/>
      <c r="QYJ65"/>
      <c r="QYK65"/>
      <c r="QYL65"/>
      <c r="QYM65"/>
      <c r="QYN65"/>
      <c r="QYO65"/>
      <c r="QYP65"/>
      <c r="QYQ65"/>
      <c r="QYR65"/>
      <c r="QYS65"/>
      <c r="QYT65"/>
      <c r="QYU65"/>
      <c r="QYV65"/>
      <c r="QYW65"/>
      <c r="QYX65"/>
      <c r="QYY65"/>
      <c r="QYZ65"/>
      <c r="QZA65"/>
      <c r="QZB65"/>
      <c r="QZC65"/>
      <c r="QZD65"/>
      <c r="QZE65"/>
      <c r="QZF65"/>
      <c r="QZG65"/>
      <c r="QZH65"/>
      <c r="QZI65"/>
      <c r="QZJ65"/>
      <c r="QZK65"/>
      <c r="QZL65"/>
      <c r="QZM65"/>
      <c r="QZN65"/>
      <c r="QZO65"/>
      <c r="QZP65"/>
      <c r="QZQ65"/>
      <c r="QZR65"/>
      <c r="QZS65"/>
      <c r="QZT65"/>
      <c r="QZU65"/>
      <c r="QZV65"/>
      <c r="QZW65"/>
      <c r="QZX65"/>
      <c r="QZY65"/>
      <c r="QZZ65"/>
      <c r="RAA65"/>
      <c r="RAB65"/>
      <c r="RAC65"/>
      <c r="RAD65"/>
      <c r="RAE65"/>
      <c r="RAF65"/>
      <c r="RAG65"/>
      <c r="RAH65"/>
      <c r="RAI65"/>
      <c r="RAJ65"/>
      <c r="RAK65"/>
      <c r="RAL65"/>
      <c r="RAM65"/>
      <c r="RAN65"/>
      <c r="RAO65"/>
      <c r="RAP65"/>
      <c r="RAQ65"/>
      <c r="RAR65"/>
      <c r="RAS65"/>
      <c r="RAT65"/>
      <c r="RAU65"/>
      <c r="RAV65"/>
      <c r="RAW65"/>
      <c r="RAX65"/>
      <c r="RAY65"/>
      <c r="RAZ65"/>
      <c r="RBA65"/>
      <c r="RBB65"/>
      <c r="RBC65"/>
      <c r="RBD65"/>
      <c r="RBE65"/>
      <c r="RBF65"/>
      <c r="RBG65"/>
      <c r="RBH65"/>
      <c r="RBI65"/>
      <c r="RBJ65"/>
      <c r="RBK65"/>
      <c r="RBL65"/>
      <c r="RBM65"/>
      <c r="RBN65"/>
      <c r="RBO65"/>
      <c r="RBP65"/>
      <c r="RBQ65"/>
      <c r="RBR65"/>
      <c r="RBS65"/>
      <c r="RBT65"/>
      <c r="RBU65"/>
      <c r="RBV65"/>
      <c r="RBW65"/>
      <c r="RBX65"/>
      <c r="RBY65"/>
      <c r="RBZ65"/>
      <c r="RCA65"/>
      <c r="RCB65"/>
      <c r="RCC65"/>
      <c r="RCD65"/>
      <c r="RCE65"/>
      <c r="RCF65"/>
      <c r="RCG65"/>
      <c r="RCH65"/>
      <c r="RCI65"/>
      <c r="RCJ65"/>
      <c r="RCK65"/>
      <c r="RCL65"/>
      <c r="RCM65"/>
      <c r="RCN65"/>
      <c r="RCO65"/>
      <c r="RCP65"/>
      <c r="RCQ65"/>
      <c r="RCR65"/>
      <c r="RCS65"/>
      <c r="RCT65"/>
      <c r="RCU65"/>
      <c r="RCV65"/>
      <c r="RCW65"/>
      <c r="RCX65"/>
      <c r="RCY65"/>
      <c r="RCZ65"/>
      <c r="RDA65"/>
      <c r="RDB65"/>
      <c r="RDC65"/>
      <c r="RDD65"/>
      <c r="RDE65"/>
      <c r="RDF65"/>
      <c r="RDG65"/>
      <c r="RDH65"/>
      <c r="RDI65"/>
      <c r="RDJ65"/>
      <c r="RDK65"/>
      <c r="RDL65"/>
      <c r="RDM65"/>
      <c r="RDN65"/>
      <c r="RDO65"/>
      <c r="RDP65"/>
      <c r="RDQ65"/>
      <c r="RDR65"/>
      <c r="RDS65"/>
      <c r="RDT65"/>
      <c r="RDU65"/>
      <c r="RDV65"/>
      <c r="RDW65"/>
      <c r="RDX65"/>
      <c r="RDY65"/>
      <c r="RDZ65"/>
      <c r="REA65"/>
      <c r="REB65"/>
      <c r="REC65"/>
      <c r="RED65"/>
      <c r="REE65"/>
      <c r="REF65"/>
      <c r="REG65"/>
      <c r="REH65"/>
      <c r="REI65"/>
      <c r="REJ65"/>
      <c r="REK65"/>
      <c r="REL65"/>
      <c r="REM65"/>
      <c r="REN65"/>
      <c r="REO65"/>
      <c r="REP65"/>
      <c r="REQ65"/>
      <c r="RER65"/>
      <c r="RES65"/>
      <c r="RET65"/>
      <c r="REU65"/>
      <c r="REV65"/>
      <c r="REW65"/>
      <c r="REX65"/>
      <c r="REY65"/>
      <c r="REZ65"/>
      <c r="RFA65"/>
      <c r="RFB65"/>
      <c r="RFC65"/>
      <c r="RFD65"/>
      <c r="RFE65"/>
      <c r="RFF65"/>
      <c r="RFG65"/>
      <c r="RFH65"/>
      <c r="RFI65"/>
      <c r="RFJ65"/>
      <c r="RFK65"/>
      <c r="RFL65"/>
      <c r="RFM65"/>
      <c r="RFN65"/>
      <c r="RFO65"/>
      <c r="RFP65"/>
      <c r="RFQ65"/>
      <c r="RFR65"/>
      <c r="RFS65"/>
      <c r="RFT65"/>
      <c r="RFU65"/>
      <c r="RFV65"/>
      <c r="RFW65"/>
      <c r="RFX65"/>
      <c r="RFY65"/>
      <c r="RFZ65"/>
      <c r="RGA65"/>
      <c r="RGB65"/>
      <c r="RGC65"/>
      <c r="RGD65"/>
      <c r="RGE65"/>
      <c r="RGF65"/>
      <c r="RGG65"/>
      <c r="RGH65"/>
      <c r="RGI65"/>
      <c r="RGJ65"/>
      <c r="RGK65"/>
      <c r="RGL65"/>
      <c r="RGM65"/>
      <c r="RGN65"/>
      <c r="RGO65"/>
      <c r="RGP65"/>
      <c r="RGQ65"/>
      <c r="RGR65"/>
      <c r="RGS65"/>
      <c r="RGT65"/>
      <c r="RGU65"/>
      <c r="RGV65"/>
      <c r="RGW65"/>
      <c r="RGX65"/>
      <c r="RGY65"/>
      <c r="RGZ65"/>
      <c r="RHA65"/>
      <c r="RHB65"/>
      <c r="RHC65"/>
      <c r="RHD65"/>
      <c r="RHE65"/>
      <c r="RHF65"/>
      <c r="RHG65"/>
      <c r="RHH65"/>
      <c r="RHI65"/>
      <c r="RHJ65"/>
      <c r="RHK65"/>
      <c r="RHL65"/>
      <c r="RHM65"/>
      <c r="RHN65"/>
      <c r="RHO65"/>
      <c r="RHP65"/>
      <c r="RHQ65"/>
      <c r="RHR65"/>
      <c r="RHS65"/>
      <c r="RHT65"/>
      <c r="RHU65"/>
      <c r="RHV65"/>
      <c r="RHW65"/>
      <c r="RHX65"/>
      <c r="RHY65"/>
      <c r="RHZ65"/>
      <c r="RIA65"/>
      <c r="RIB65"/>
      <c r="RIC65"/>
      <c r="RID65"/>
      <c r="RIE65"/>
      <c r="RIF65"/>
      <c r="RIG65"/>
      <c r="RIH65"/>
      <c r="RII65"/>
      <c r="RIJ65"/>
      <c r="RIK65"/>
      <c r="RIL65"/>
      <c r="RIM65"/>
      <c r="RIN65"/>
      <c r="RIO65"/>
      <c r="RIP65"/>
      <c r="RIQ65"/>
      <c r="RIR65"/>
      <c r="RIS65"/>
      <c r="RIT65"/>
      <c r="RIU65"/>
      <c r="RIV65"/>
      <c r="RIW65"/>
      <c r="RIX65"/>
      <c r="RIY65"/>
      <c r="RIZ65"/>
      <c r="RJA65"/>
      <c r="RJB65"/>
      <c r="RJC65"/>
      <c r="RJD65"/>
      <c r="RJE65"/>
      <c r="RJF65"/>
      <c r="RJG65"/>
      <c r="RJH65"/>
      <c r="RJI65"/>
      <c r="RJJ65"/>
      <c r="RJK65"/>
      <c r="RJL65"/>
      <c r="RJM65"/>
      <c r="RJN65"/>
      <c r="RJO65"/>
      <c r="RJP65"/>
      <c r="RJQ65"/>
      <c r="RJR65"/>
      <c r="RJS65"/>
      <c r="RJT65"/>
      <c r="RJU65"/>
      <c r="RJV65"/>
      <c r="RJW65"/>
      <c r="RJX65"/>
      <c r="RJY65"/>
      <c r="RJZ65"/>
      <c r="RKA65"/>
      <c r="RKB65"/>
      <c r="RKC65"/>
      <c r="RKD65"/>
      <c r="RKE65"/>
      <c r="RKF65"/>
      <c r="RKG65"/>
      <c r="RKH65"/>
      <c r="RKI65"/>
      <c r="RKJ65"/>
      <c r="RKK65"/>
      <c r="RKL65"/>
      <c r="RKM65"/>
      <c r="RKN65"/>
      <c r="RKO65"/>
      <c r="RKP65"/>
      <c r="RKQ65"/>
      <c r="RKR65"/>
      <c r="RKS65"/>
      <c r="RKT65"/>
      <c r="RKU65"/>
      <c r="RKV65"/>
      <c r="RKW65"/>
      <c r="RKX65"/>
      <c r="RKY65"/>
      <c r="RKZ65"/>
      <c r="RLA65"/>
      <c r="RLB65"/>
      <c r="RLC65"/>
      <c r="RLD65"/>
      <c r="RLE65"/>
      <c r="RLF65"/>
      <c r="RLG65"/>
      <c r="RLH65"/>
      <c r="RLI65"/>
      <c r="RLJ65"/>
      <c r="RLK65"/>
      <c r="RLL65"/>
      <c r="RLM65"/>
      <c r="RLN65"/>
      <c r="RLO65"/>
      <c r="RLP65"/>
      <c r="RLQ65"/>
      <c r="RLR65"/>
      <c r="RLS65"/>
      <c r="RLT65"/>
      <c r="RLU65"/>
      <c r="RLV65"/>
      <c r="RLW65"/>
      <c r="RLX65"/>
      <c r="RLY65"/>
      <c r="RLZ65"/>
      <c r="RMA65"/>
      <c r="RMB65"/>
      <c r="RMC65"/>
      <c r="RMD65"/>
      <c r="RME65"/>
      <c r="RMF65"/>
      <c r="RMG65"/>
      <c r="RMH65"/>
      <c r="RMI65"/>
      <c r="RMJ65"/>
      <c r="RMK65"/>
      <c r="RML65"/>
      <c r="RMM65"/>
      <c r="RMN65"/>
      <c r="RMO65"/>
      <c r="RMP65"/>
      <c r="RMQ65"/>
      <c r="RMR65"/>
      <c r="RMS65"/>
      <c r="RMT65"/>
      <c r="RMU65"/>
      <c r="RMV65"/>
      <c r="RMW65"/>
      <c r="RMX65"/>
      <c r="RMY65"/>
      <c r="RMZ65"/>
      <c r="RNA65"/>
      <c r="RNB65"/>
      <c r="RNC65"/>
      <c r="RND65"/>
      <c r="RNE65"/>
      <c r="RNF65"/>
      <c r="RNG65"/>
      <c r="RNH65"/>
      <c r="RNI65"/>
      <c r="RNJ65"/>
      <c r="RNK65"/>
      <c r="RNL65"/>
      <c r="RNM65"/>
      <c r="RNN65"/>
      <c r="RNO65"/>
      <c r="RNP65"/>
      <c r="RNQ65"/>
      <c r="RNR65"/>
      <c r="RNS65"/>
      <c r="RNT65"/>
      <c r="RNU65"/>
      <c r="RNV65"/>
      <c r="RNW65"/>
      <c r="RNX65"/>
      <c r="RNY65"/>
      <c r="RNZ65"/>
      <c r="ROA65"/>
      <c r="ROB65"/>
      <c r="ROC65"/>
      <c r="ROD65"/>
      <c r="ROE65"/>
      <c r="ROF65"/>
      <c r="ROG65"/>
      <c r="ROH65"/>
      <c r="ROI65"/>
      <c r="ROJ65"/>
      <c r="ROK65"/>
      <c r="ROL65"/>
      <c r="ROM65"/>
      <c r="RON65"/>
      <c r="ROO65"/>
      <c r="ROP65"/>
      <c r="ROQ65"/>
      <c r="ROR65"/>
      <c r="ROS65"/>
      <c r="ROT65"/>
      <c r="ROU65"/>
      <c r="ROV65"/>
      <c r="ROW65"/>
      <c r="ROX65"/>
      <c r="ROY65"/>
      <c r="ROZ65"/>
      <c r="RPA65"/>
      <c r="RPB65"/>
      <c r="RPC65"/>
      <c r="RPD65"/>
      <c r="RPE65"/>
      <c r="RPF65"/>
      <c r="RPG65"/>
      <c r="RPH65"/>
      <c r="RPI65"/>
      <c r="RPJ65"/>
      <c r="RPK65"/>
      <c r="RPL65"/>
      <c r="RPM65"/>
      <c r="RPN65"/>
      <c r="RPO65"/>
      <c r="RPP65"/>
      <c r="RPQ65"/>
      <c r="RPR65"/>
      <c r="RPS65"/>
      <c r="RPT65"/>
      <c r="RPU65"/>
      <c r="RPV65"/>
      <c r="RPW65"/>
      <c r="RPX65"/>
      <c r="RPY65"/>
      <c r="RPZ65"/>
      <c r="RQA65"/>
      <c r="RQB65"/>
      <c r="RQC65"/>
      <c r="RQD65"/>
      <c r="RQE65"/>
      <c r="RQF65"/>
      <c r="RQG65"/>
      <c r="RQH65"/>
      <c r="RQI65"/>
      <c r="RQJ65"/>
      <c r="RQK65"/>
      <c r="RQL65"/>
      <c r="RQM65"/>
      <c r="RQN65"/>
      <c r="RQO65"/>
      <c r="RQP65"/>
      <c r="RQQ65"/>
      <c r="RQR65"/>
      <c r="RQS65"/>
      <c r="RQT65"/>
      <c r="RQU65"/>
      <c r="RQV65"/>
      <c r="RQW65"/>
      <c r="RQX65"/>
      <c r="RQY65"/>
      <c r="RQZ65"/>
      <c r="RRA65"/>
      <c r="RRB65"/>
      <c r="RRC65"/>
      <c r="RRD65"/>
      <c r="RRE65"/>
      <c r="RRF65"/>
      <c r="RRG65"/>
      <c r="RRH65"/>
      <c r="RRI65"/>
      <c r="RRJ65"/>
      <c r="RRK65"/>
      <c r="RRL65"/>
      <c r="RRM65"/>
      <c r="RRN65"/>
      <c r="RRO65"/>
      <c r="RRP65"/>
      <c r="RRQ65"/>
      <c r="RRR65"/>
      <c r="RRS65"/>
      <c r="RRT65"/>
      <c r="RRU65"/>
      <c r="RRV65"/>
      <c r="RRW65"/>
      <c r="RRX65"/>
      <c r="RRY65"/>
      <c r="RRZ65"/>
      <c r="RSA65"/>
      <c r="RSB65"/>
      <c r="RSC65"/>
      <c r="RSD65"/>
      <c r="RSE65"/>
      <c r="RSF65"/>
      <c r="RSG65"/>
      <c r="RSH65"/>
      <c r="RSI65"/>
      <c r="RSJ65"/>
      <c r="RSK65"/>
      <c r="RSL65"/>
      <c r="RSM65"/>
      <c r="RSN65"/>
      <c r="RSO65"/>
      <c r="RSP65"/>
      <c r="RSQ65"/>
      <c r="RSR65"/>
      <c r="RSS65"/>
      <c r="RST65"/>
      <c r="RSU65"/>
      <c r="RSV65"/>
      <c r="RSW65"/>
      <c r="RSX65"/>
      <c r="RSY65"/>
      <c r="RSZ65"/>
      <c r="RTA65"/>
      <c r="RTB65"/>
      <c r="RTC65"/>
      <c r="RTD65"/>
      <c r="RTE65"/>
      <c r="RTF65"/>
      <c r="RTG65"/>
      <c r="RTH65"/>
      <c r="RTI65"/>
      <c r="RTJ65"/>
      <c r="RTK65"/>
      <c r="RTL65"/>
      <c r="RTM65"/>
      <c r="RTN65"/>
      <c r="RTO65"/>
      <c r="RTP65"/>
      <c r="RTQ65"/>
      <c r="RTR65"/>
      <c r="RTS65"/>
      <c r="RTT65"/>
      <c r="RTU65"/>
      <c r="RTV65"/>
      <c r="RTW65"/>
      <c r="RTX65"/>
      <c r="RTY65"/>
      <c r="RTZ65"/>
      <c r="RUA65"/>
      <c r="RUB65"/>
      <c r="RUC65"/>
      <c r="RUD65"/>
      <c r="RUE65"/>
      <c r="RUF65"/>
      <c r="RUG65"/>
      <c r="RUH65"/>
      <c r="RUI65"/>
      <c r="RUJ65"/>
      <c r="RUK65"/>
      <c r="RUL65"/>
      <c r="RUM65"/>
      <c r="RUN65"/>
      <c r="RUO65"/>
      <c r="RUP65"/>
      <c r="RUQ65"/>
      <c r="RUR65"/>
      <c r="RUS65"/>
      <c r="RUT65"/>
      <c r="RUU65"/>
      <c r="RUV65"/>
      <c r="RUW65"/>
      <c r="RUX65"/>
      <c r="RUY65"/>
      <c r="RUZ65"/>
      <c r="RVA65"/>
      <c r="RVB65"/>
      <c r="RVC65"/>
      <c r="RVD65"/>
      <c r="RVE65"/>
      <c r="RVF65"/>
      <c r="RVG65"/>
      <c r="RVH65"/>
      <c r="RVI65"/>
      <c r="RVJ65"/>
      <c r="RVK65"/>
      <c r="RVL65"/>
      <c r="RVM65"/>
      <c r="RVN65"/>
      <c r="RVO65"/>
      <c r="RVP65"/>
      <c r="RVQ65"/>
      <c r="RVR65"/>
      <c r="RVS65"/>
      <c r="RVT65"/>
      <c r="RVU65"/>
      <c r="RVV65"/>
      <c r="RVW65"/>
      <c r="RVX65"/>
      <c r="RVY65"/>
      <c r="RVZ65"/>
      <c r="RWA65"/>
      <c r="RWB65"/>
      <c r="RWC65"/>
      <c r="RWD65"/>
      <c r="RWE65"/>
      <c r="RWF65"/>
      <c r="RWG65"/>
      <c r="RWH65"/>
      <c r="RWI65"/>
      <c r="RWJ65"/>
      <c r="RWK65"/>
      <c r="RWL65"/>
      <c r="RWM65"/>
      <c r="RWN65"/>
      <c r="RWO65"/>
      <c r="RWP65"/>
      <c r="RWQ65"/>
      <c r="RWR65"/>
      <c r="RWS65"/>
      <c r="RWT65"/>
      <c r="RWU65"/>
      <c r="RWV65"/>
      <c r="RWW65"/>
      <c r="RWX65"/>
      <c r="RWY65"/>
      <c r="RWZ65"/>
      <c r="RXA65"/>
      <c r="RXB65"/>
      <c r="RXC65"/>
      <c r="RXD65"/>
      <c r="RXE65"/>
      <c r="RXF65"/>
      <c r="RXG65"/>
      <c r="RXH65"/>
      <c r="RXI65"/>
      <c r="RXJ65"/>
      <c r="RXK65"/>
      <c r="RXL65"/>
      <c r="RXM65"/>
      <c r="RXN65"/>
      <c r="RXO65"/>
      <c r="RXP65"/>
      <c r="RXQ65"/>
      <c r="RXR65"/>
      <c r="RXS65"/>
      <c r="RXT65"/>
      <c r="RXU65"/>
      <c r="RXV65"/>
      <c r="RXW65"/>
      <c r="RXX65"/>
      <c r="RXY65"/>
      <c r="RXZ65"/>
      <c r="RYA65"/>
      <c r="RYB65"/>
      <c r="RYC65"/>
      <c r="RYD65"/>
      <c r="RYE65"/>
      <c r="RYF65"/>
      <c r="RYG65"/>
      <c r="RYH65"/>
      <c r="RYI65"/>
      <c r="RYJ65"/>
      <c r="RYK65"/>
      <c r="RYL65"/>
      <c r="RYM65"/>
      <c r="RYN65"/>
      <c r="RYO65"/>
      <c r="RYP65"/>
      <c r="RYQ65"/>
      <c r="RYR65"/>
      <c r="RYS65"/>
      <c r="RYT65"/>
      <c r="RYU65"/>
      <c r="RYV65"/>
      <c r="RYW65"/>
      <c r="RYX65"/>
      <c r="RYY65"/>
      <c r="RYZ65"/>
      <c r="RZA65"/>
      <c r="RZB65"/>
      <c r="RZC65"/>
      <c r="RZD65"/>
      <c r="RZE65"/>
      <c r="RZF65"/>
      <c r="RZG65"/>
      <c r="RZH65"/>
      <c r="RZI65"/>
      <c r="RZJ65"/>
      <c r="RZK65"/>
      <c r="RZL65"/>
      <c r="RZM65"/>
      <c r="RZN65"/>
      <c r="RZO65"/>
      <c r="RZP65"/>
      <c r="RZQ65"/>
      <c r="RZR65"/>
      <c r="RZS65"/>
      <c r="RZT65"/>
      <c r="RZU65"/>
      <c r="RZV65"/>
      <c r="RZW65"/>
      <c r="RZX65"/>
      <c r="RZY65"/>
      <c r="RZZ65"/>
      <c r="SAA65"/>
      <c r="SAB65"/>
      <c r="SAC65"/>
      <c r="SAD65"/>
      <c r="SAE65"/>
      <c r="SAF65"/>
      <c r="SAG65"/>
      <c r="SAH65"/>
      <c r="SAI65"/>
      <c r="SAJ65"/>
      <c r="SAK65"/>
      <c r="SAL65"/>
      <c r="SAM65"/>
      <c r="SAN65"/>
      <c r="SAO65"/>
      <c r="SAP65"/>
      <c r="SAQ65"/>
      <c r="SAR65"/>
      <c r="SAS65"/>
      <c r="SAT65"/>
      <c r="SAU65"/>
      <c r="SAV65"/>
      <c r="SAW65"/>
      <c r="SAX65"/>
      <c r="SAY65"/>
      <c r="SAZ65"/>
      <c r="SBA65"/>
      <c r="SBB65"/>
      <c r="SBC65"/>
      <c r="SBD65"/>
      <c r="SBE65"/>
      <c r="SBF65"/>
      <c r="SBG65"/>
      <c r="SBH65"/>
      <c r="SBI65"/>
      <c r="SBJ65"/>
      <c r="SBK65"/>
      <c r="SBL65"/>
      <c r="SBM65"/>
      <c r="SBN65"/>
      <c r="SBO65"/>
      <c r="SBP65"/>
      <c r="SBQ65"/>
      <c r="SBR65"/>
      <c r="SBS65"/>
      <c r="SBT65"/>
      <c r="SBU65"/>
      <c r="SBV65"/>
      <c r="SBW65"/>
      <c r="SBX65"/>
      <c r="SBY65"/>
      <c r="SBZ65"/>
      <c r="SCA65"/>
      <c r="SCB65"/>
      <c r="SCC65"/>
      <c r="SCD65"/>
      <c r="SCE65"/>
      <c r="SCF65"/>
      <c r="SCG65"/>
      <c r="SCH65"/>
      <c r="SCI65"/>
      <c r="SCJ65"/>
      <c r="SCK65"/>
      <c r="SCL65"/>
      <c r="SCM65"/>
      <c r="SCN65"/>
      <c r="SCO65"/>
      <c r="SCP65"/>
      <c r="SCQ65"/>
      <c r="SCR65"/>
      <c r="SCS65"/>
      <c r="SCT65"/>
      <c r="SCU65"/>
      <c r="SCV65"/>
      <c r="SCW65"/>
      <c r="SCX65"/>
      <c r="SCY65"/>
      <c r="SCZ65"/>
      <c r="SDA65"/>
      <c r="SDB65"/>
      <c r="SDC65"/>
      <c r="SDD65"/>
      <c r="SDE65"/>
      <c r="SDF65"/>
      <c r="SDG65"/>
      <c r="SDH65"/>
      <c r="SDI65"/>
      <c r="SDJ65"/>
      <c r="SDK65"/>
      <c r="SDL65"/>
      <c r="SDM65"/>
      <c r="SDN65"/>
      <c r="SDO65"/>
      <c r="SDP65"/>
      <c r="SDQ65"/>
      <c r="SDR65"/>
      <c r="SDS65"/>
      <c r="SDT65"/>
      <c r="SDU65"/>
      <c r="SDV65"/>
      <c r="SDW65"/>
      <c r="SDX65"/>
      <c r="SDY65"/>
      <c r="SDZ65"/>
      <c r="SEA65"/>
      <c r="SEB65"/>
      <c r="SEC65"/>
      <c r="SED65"/>
      <c r="SEE65"/>
      <c r="SEF65"/>
      <c r="SEG65"/>
      <c r="SEH65"/>
      <c r="SEI65"/>
      <c r="SEJ65"/>
      <c r="SEK65"/>
      <c r="SEL65"/>
      <c r="SEM65"/>
      <c r="SEN65"/>
      <c r="SEO65"/>
      <c r="SEP65"/>
      <c r="SEQ65"/>
      <c r="SER65"/>
      <c r="SES65"/>
      <c r="SET65"/>
      <c r="SEU65"/>
      <c r="SEV65"/>
      <c r="SEW65"/>
      <c r="SEX65"/>
      <c r="SEY65"/>
      <c r="SEZ65"/>
      <c r="SFA65"/>
      <c r="SFB65"/>
      <c r="SFC65"/>
      <c r="SFD65"/>
      <c r="SFE65"/>
      <c r="SFF65"/>
      <c r="SFG65"/>
      <c r="SFH65"/>
      <c r="SFI65"/>
      <c r="SFJ65"/>
      <c r="SFK65"/>
      <c r="SFL65"/>
      <c r="SFM65"/>
      <c r="SFN65"/>
      <c r="SFO65"/>
      <c r="SFP65"/>
      <c r="SFQ65"/>
      <c r="SFR65"/>
      <c r="SFS65"/>
      <c r="SFT65"/>
      <c r="SFU65"/>
      <c r="SFV65"/>
      <c r="SFW65"/>
      <c r="SFX65"/>
      <c r="SFY65"/>
      <c r="SFZ65"/>
      <c r="SGA65"/>
      <c r="SGB65"/>
      <c r="SGC65"/>
      <c r="SGD65"/>
      <c r="SGE65"/>
      <c r="SGF65"/>
      <c r="SGG65"/>
      <c r="SGH65"/>
      <c r="SGI65"/>
      <c r="SGJ65"/>
      <c r="SGK65"/>
      <c r="SGL65"/>
      <c r="SGM65"/>
      <c r="SGN65"/>
      <c r="SGO65"/>
      <c r="SGP65"/>
      <c r="SGQ65"/>
      <c r="SGR65"/>
      <c r="SGS65"/>
      <c r="SGT65"/>
      <c r="SGU65"/>
      <c r="SGV65"/>
      <c r="SGW65"/>
      <c r="SGX65"/>
      <c r="SGY65"/>
      <c r="SGZ65"/>
      <c r="SHA65"/>
      <c r="SHB65"/>
      <c r="SHC65"/>
      <c r="SHD65"/>
      <c r="SHE65"/>
      <c r="SHF65"/>
      <c r="SHG65"/>
      <c r="SHH65"/>
      <c r="SHI65"/>
      <c r="SHJ65"/>
      <c r="SHK65"/>
      <c r="SHL65"/>
      <c r="SHM65"/>
      <c r="SHN65"/>
      <c r="SHO65"/>
      <c r="SHP65"/>
      <c r="SHQ65"/>
      <c r="SHR65"/>
      <c r="SHS65"/>
      <c r="SHT65"/>
      <c r="SHU65"/>
      <c r="SHV65"/>
      <c r="SHW65"/>
      <c r="SHX65"/>
      <c r="SHY65"/>
      <c r="SHZ65"/>
      <c r="SIA65"/>
      <c r="SIB65"/>
      <c r="SIC65"/>
      <c r="SID65"/>
      <c r="SIE65"/>
      <c r="SIF65"/>
      <c r="SIG65"/>
      <c r="SIH65"/>
      <c r="SII65"/>
      <c r="SIJ65"/>
      <c r="SIK65"/>
      <c r="SIL65"/>
      <c r="SIM65"/>
      <c r="SIN65"/>
      <c r="SIO65"/>
      <c r="SIP65"/>
      <c r="SIQ65"/>
      <c r="SIR65"/>
      <c r="SIS65"/>
      <c r="SIT65"/>
      <c r="SIU65"/>
      <c r="SIV65"/>
      <c r="SIW65"/>
      <c r="SIX65"/>
      <c r="SIY65"/>
      <c r="SIZ65"/>
      <c r="SJA65"/>
      <c r="SJB65"/>
      <c r="SJC65"/>
      <c r="SJD65"/>
      <c r="SJE65"/>
      <c r="SJF65"/>
      <c r="SJG65"/>
      <c r="SJH65"/>
      <c r="SJI65"/>
      <c r="SJJ65"/>
      <c r="SJK65"/>
      <c r="SJL65"/>
      <c r="SJM65"/>
      <c r="SJN65"/>
      <c r="SJO65"/>
      <c r="SJP65"/>
      <c r="SJQ65"/>
      <c r="SJR65"/>
      <c r="SJS65"/>
      <c r="SJT65"/>
      <c r="SJU65"/>
      <c r="SJV65"/>
      <c r="SJW65"/>
      <c r="SJX65"/>
      <c r="SJY65"/>
      <c r="SJZ65"/>
      <c r="SKA65"/>
      <c r="SKB65"/>
      <c r="SKC65"/>
      <c r="SKD65"/>
      <c r="SKE65"/>
      <c r="SKF65"/>
      <c r="SKG65"/>
      <c r="SKH65"/>
      <c r="SKI65"/>
      <c r="SKJ65"/>
      <c r="SKK65"/>
      <c r="SKL65"/>
      <c r="SKM65"/>
      <c r="SKN65"/>
      <c r="SKO65"/>
      <c r="SKP65"/>
      <c r="SKQ65"/>
      <c r="SKR65"/>
      <c r="SKS65"/>
      <c r="SKT65"/>
      <c r="SKU65"/>
      <c r="SKV65"/>
      <c r="SKW65"/>
      <c r="SKX65"/>
      <c r="SKY65"/>
      <c r="SKZ65"/>
      <c r="SLA65"/>
      <c r="SLB65"/>
      <c r="SLC65"/>
      <c r="SLD65"/>
      <c r="SLE65"/>
      <c r="SLF65"/>
      <c r="SLG65"/>
      <c r="SLH65"/>
      <c r="SLI65"/>
      <c r="SLJ65"/>
      <c r="SLK65"/>
      <c r="SLL65"/>
      <c r="SLM65"/>
      <c r="SLN65"/>
      <c r="SLO65"/>
      <c r="SLP65"/>
      <c r="SLQ65"/>
      <c r="SLR65"/>
      <c r="SLS65"/>
      <c r="SLT65"/>
      <c r="SLU65"/>
      <c r="SLV65"/>
      <c r="SLW65"/>
      <c r="SLX65"/>
      <c r="SLY65"/>
      <c r="SLZ65"/>
      <c r="SMA65"/>
      <c r="SMB65"/>
      <c r="SMC65"/>
      <c r="SMD65"/>
      <c r="SME65"/>
      <c r="SMF65"/>
      <c r="SMG65"/>
      <c r="SMH65"/>
      <c r="SMI65"/>
      <c r="SMJ65"/>
      <c r="SMK65"/>
      <c r="SML65"/>
      <c r="SMM65"/>
      <c r="SMN65"/>
      <c r="SMO65"/>
      <c r="SMP65"/>
      <c r="SMQ65"/>
      <c r="SMR65"/>
      <c r="SMS65"/>
      <c r="SMT65"/>
      <c r="SMU65"/>
      <c r="SMV65"/>
      <c r="SMW65"/>
      <c r="SMX65"/>
      <c r="SMY65"/>
      <c r="SMZ65"/>
      <c r="SNA65"/>
      <c r="SNB65"/>
      <c r="SNC65"/>
      <c r="SND65"/>
      <c r="SNE65"/>
      <c r="SNF65"/>
      <c r="SNG65"/>
      <c r="SNH65"/>
      <c r="SNI65"/>
      <c r="SNJ65"/>
      <c r="SNK65"/>
      <c r="SNL65"/>
      <c r="SNM65"/>
      <c r="SNN65"/>
      <c r="SNO65"/>
      <c r="SNP65"/>
      <c r="SNQ65"/>
      <c r="SNR65"/>
      <c r="SNS65"/>
      <c r="SNT65"/>
      <c r="SNU65"/>
      <c r="SNV65"/>
      <c r="SNW65"/>
      <c r="SNX65"/>
      <c r="SNY65"/>
      <c r="SNZ65"/>
      <c r="SOA65"/>
      <c r="SOB65"/>
      <c r="SOC65"/>
      <c r="SOD65"/>
      <c r="SOE65"/>
      <c r="SOF65"/>
      <c r="SOG65"/>
      <c r="SOH65"/>
      <c r="SOI65"/>
      <c r="SOJ65"/>
      <c r="SOK65"/>
      <c r="SOL65"/>
      <c r="SOM65"/>
      <c r="SON65"/>
      <c r="SOO65"/>
      <c r="SOP65"/>
      <c r="SOQ65"/>
      <c r="SOR65"/>
      <c r="SOS65"/>
      <c r="SOT65"/>
      <c r="SOU65"/>
      <c r="SOV65"/>
      <c r="SOW65"/>
      <c r="SOX65"/>
      <c r="SOY65"/>
      <c r="SOZ65"/>
      <c r="SPA65"/>
      <c r="SPB65"/>
      <c r="SPC65"/>
      <c r="SPD65"/>
      <c r="SPE65"/>
      <c r="SPF65"/>
      <c r="SPG65"/>
      <c r="SPH65"/>
      <c r="SPI65"/>
      <c r="SPJ65"/>
      <c r="SPK65"/>
      <c r="SPL65"/>
      <c r="SPM65"/>
      <c r="SPN65"/>
      <c r="SPO65"/>
      <c r="SPP65"/>
      <c r="SPQ65"/>
      <c r="SPR65"/>
      <c r="SPS65"/>
      <c r="SPT65"/>
      <c r="SPU65"/>
      <c r="SPV65"/>
      <c r="SPW65"/>
      <c r="SPX65"/>
      <c r="SPY65"/>
      <c r="SPZ65"/>
      <c r="SQA65"/>
      <c r="SQB65"/>
      <c r="SQC65"/>
      <c r="SQD65"/>
      <c r="SQE65"/>
      <c r="SQF65"/>
      <c r="SQG65"/>
      <c r="SQH65"/>
      <c r="SQI65"/>
      <c r="SQJ65"/>
      <c r="SQK65"/>
      <c r="SQL65"/>
      <c r="SQM65"/>
      <c r="SQN65"/>
      <c r="SQO65"/>
      <c r="SQP65"/>
      <c r="SQQ65"/>
      <c r="SQR65"/>
      <c r="SQS65"/>
      <c r="SQT65"/>
      <c r="SQU65"/>
      <c r="SQV65"/>
      <c r="SQW65"/>
      <c r="SQX65"/>
      <c r="SQY65"/>
      <c r="SQZ65"/>
      <c r="SRA65"/>
      <c r="SRB65"/>
      <c r="SRC65"/>
      <c r="SRD65"/>
      <c r="SRE65"/>
      <c r="SRF65"/>
      <c r="SRG65"/>
      <c r="SRH65"/>
      <c r="SRI65"/>
      <c r="SRJ65"/>
      <c r="SRK65"/>
      <c r="SRL65"/>
      <c r="SRM65"/>
      <c r="SRN65"/>
      <c r="SRO65"/>
      <c r="SRP65"/>
      <c r="SRQ65"/>
      <c r="SRR65"/>
      <c r="SRS65"/>
      <c r="SRT65"/>
      <c r="SRU65"/>
      <c r="SRV65"/>
      <c r="SRW65"/>
      <c r="SRX65"/>
      <c r="SRY65"/>
      <c r="SRZ65"/>
      <c r="SSA65"/>
      <c r="SSB65"/>
      <c r="SSC65"/>
      <c r="SSD65"/>
      <c r="SSE65"/>
      <c r="SSF65"/>
      <c r="SSG65"/>
      <c r="SSH65"/>
      <c r="SSI65"/>
      <c r="SSJ65"/>
      <c r="SSK65"/>
      <c r="SSL65"/>
      <c r="SSM65"/>
      <c r="SSN65"/>
      <c r="SSO65"/>
      <c r="SSP65"/>
      <c r="SSQ65"/>
      <c r="SSR65"/>
      <c r="SSS65"/>
      <c r="SST65"/>
      <c r="SSU65"/>
      <c r="SSV65"/>
      <c r="SSW65"/>
      <c r="SSX65"/>
      <c r="SSY65"/>
      <c r="SSZ65"/>
      <c r="STA65"/>
      <c r="STB65"/>
      <c r="STC65"/>
      <c r="STD65"/>
      <c r="STE65"/>
      <c r="STF65"/>
      <c r="STG65"/>
      <c r="STH65"/>
      <c r="STI65"/>
      <c r="STJ65"/>
      <c r="STK65"/>
      <c r="STL65"/>
      <c r="STM65"/>
      <c r="STN65"/>
      <c r="STO65"/>
      <c r="STP65"/>
      <c r="STQ65"/>
      <c r="STR65"/>
      <c r="STS65"/>
      <c r="STT65"/>
      <c r="STU65"/>
      <c r="STV65"/>
      <c r="STW65"/>
      <c r="STX65"/>
      <c r="STY65"/>
      <c r="STZ65"/>
      <c r="SUA65"/>
      <c r="SUB65"/>
      <c r="SUC65"/>
      <c r="SUD65"/>
      <c r="SUE65"/>
      <c r="SUF65"/>
      <c r="SUG65"/>
      <c r="SUH65"/>
      <c r="SUI65"/>
      <c r="SUJ65"/>
      <c r="SUK65"/>
      <c r="SUL65"/>
      <c r="SUM65"/>
      <c r="SUN65"/>
      <c r="SUO65"/>
      <c r="SUP65"/>
      <c r="SUQ65"/>
      <c r="SUR65"/>
      <c r="SUS65"/>
      <c r="SUT65"/>
      <c r="SUU65"/>
      <c r="SUV65"/>
      <c r="SUW65"/>
      <c r="SUX65"/>
      <c r="SUY65"/>
      <c r="SUZ65"/>
      <c r="SVA65"/>
      <c r="SVB65"/>
      <c r="SVC65"/>
      <c r="SVD65"/>
      <c r="SVE65"/>
      <c r="SVF65"/>
      <c r="SVG65"/>
      <c r="SVH65"/>
      <c r="SVI65"/>
      <c r="SVJ65"/>
      <c r="SVK65"/>
      <c r="SVL65"/>
      <c r="SVM65"/>
      <c r="SVN65"/>
      <c r="SVO65"/>
      <c r="SVP65"/>
      <c r="SVQ65"/>
      <c r="SVR65"/>
      <c r="SVS65"/>
      <c r="SVT65"/>
      <c r="SVU65"/>
      <c r="SVV65"/>
      <c r="SVW65"/>
      <c r="SVX65"/>
      <c r="SVY65"/>
      <c r="SVZ65"/>
      <c r="SWA65"/>
      <c r="SWB65"/>
      <c r="SWC65"/>
      <c r="SWD65"/>
      <c r="SWE65"/>
      <c r="SWF65"/>
      <c r="SWG65"/>
      <c r="SWH65"/>
      <c r="SWI65"/>
      <c r="SWJ65"/>
      <c r="SWK65"/>
      <c r="SWL65"/>
      <c r="SWM65"/>
      <c r="SWN65"/>
      <c r="SWO65"/>
      <c r="SWP65"/>
      <c r="SWQ65"/>
      <c r="SWR65"/>
      <c r="SWS65"/>
      <c r="SWT65"/>
      <c r="SWU65"/>
      <c r="SWV65"/>
      <c r="SWW65"/>
      <c r="SWX65"/>
      <c r="SWY65"/>
      <c r="SWZ65"/>
      <c r="SXA65"/>
      <c r="SXB65"/>
      <c r="SXC65"/>
      <c r="SXD65"/>
      <c r="SXE65"/>
      <c r="SXF65"/>
      <c r="SXG65"/>
      <c r="SXH65"/>
      <c r="SXI65"/>
      <c r="SXJ65"/>
      <c r="SXK65"/>
      <c r="SXL65"/>
      <c r="SXM65"/>
      <c r="SXN65"/>
      <c r="SXO65"/>
      <c r="SXP65"/>
      <c r="SXQ65"/>
      <c r="SXR65"/>
      <c r="SXS65"/>
      <c r="SXT65"/>
      <c r="SXU65"/>
      <c r="SXV65"/>
      <c r="SXW65"/>
      <c r="SXX65"/>
      <c r="SXY65"/>
      <c r="SXZ65"/>
      <c r="SYA65"/>
      <c r="SYB65"/>
      <c r="SYC65"/>
      <c r="SYD65"/>
      <c r="SYE65"/>
      <c r="SYF65"/>
      <c r="SYG65"/>
      <c r="SYH65"/>
      <c r="SYI65"/>
      <c r="SYJ65"/>
      <c r="SYK65"/>
      <c r="SYL65"/>
      <c r="SYM65"/>
      <c r="SYN65"/>
      <c r="SYO65"/>
      <c r="SYP65"/>
      <c r="SYQ65"/>
      <c r="SYR65"/>
      <c r="SYS65"/>
      <c r="SYT65"/>
      <c r="SYU65"/>
      <c r="SYV65"/>
      <c r="SYW65"/>
      <c r="SYX65"/>
      <c r="SYY65"/>
      <c r="SYZ65"/>
      <c r="SZA65"/>
      <c r="SZB65"/>
      <c r="SZC65"/>
      <c r="SZD65"/>
      <c r="SZE65"/>
      <c r="SZF65"/>
      <c r="SZG65"/>
      <c r="SZH65"/>
      <c r="SZI65"/>
      <c r="SZJ65"/>
      <c r="SZK65"/>
      <c r="SZL65"/>
      <c r="SZM65"/>
      <c r="SZN65"/>
      <c r="SZO65"/>
      <c r="SZP65"/>
      <c r="SZQ65"/>
      <c r="SZR65"/>
      <c r="SZS65"/>
      <c r="SZT65"/>
      <c r="SZU65"/>
      <c r="SZV65"/>
      <c r="SZW65"/>
      <c r="SZX65"/>
      <c r="SZY65"/>
      <c r="SZZ65"/>
      <c r="TAA65"/>
      <c r="TAB65"/>
      <c r="TAC65"/>
      <c r="TAD65"/>
      <c r="TAE65"/>
      <c r="TAF65"/>
      <c r="TAG65"/>
      <c r="TAH65"/>
      <c r="TAI65"/>
      <c r="TAJ65"/>
      <c r="TAK65"/>
      <c r="TAL65"/>
      <c r="TAM65"/>
      <c r="TAN65"/>
      <c r="TAO65"/>
      <c r="TAP65"/>
      <c r="TAQ65"/>
      <c r="TAR65"/>
      <c r="TAS65"/>
      <c r="TAT65"/>
      <c r="TAU65"/>
      <c r="TAV65"/>
      <c r="TAW65"/>
      <c r="TAX65"/>
      <c r="TAY65"/>
      <c r="TAZ65"/>
      <c r="TBA65"/>
      <c r="TBB65"/>
      <c r="TBC65"/>
      <c r="TBD65"/>
      <c r="TBE65"/>
      <c r="TBF65"/>
      <c r="TBG65"/>
      <c r="TBH65"/>
      <c r="TBI65"/>
      <c r="TBJ65"/>
      <c r="TBK65"/>
      <c r="TBL65"/>
      <c r="TBM65"/>
      <c r="TBN65"/>
      <c r="TBO65"/>
      <c r="TBP65"/>
      <c r="TBQ65"/>
      <c r="TBR65"/>
      <c r="TBS65"/>
      <c r="TBT65"/>
      <c r="TBU65"/>
      <c r="TBV65"/>
      <c r="TBW65"/>
      <c r="TBX65"/>
      <c r="TBY65"/>
      <c r="TBZ65"/>
      <c r="TCA65"/>
      <c r="TCB65"/>
      <c r="TCC65"/>
      <c r="TCD65"/>
      <c r="TCE65"/>
      <c r="TCF65"/>
      <c r="TCG65"/>
      <c r="TCH65"/>
      <c r="TCI65"/>
      <c r="TCJ65"/>
      <c r="TCK65"/>
      <c r="TCL65"/>
      <c r="TCM65"/>
      <c r="TCN65"/>
      <c r="TCO65"/>
      <c r="TCP65"/>
      <c r="TCQ65"/>
      <c r="TCR65"/>
      <c r="TCS65"/>
      <c r="TCT65"/>
      <c r="TCU65"/>
      <c r="TCV65"/>
      <c r="TCW65"/>
      <c r="TCX65"/>
      <c r="TCY65"/>
      <c r="TCZ65"/>
      <c r="TDA65"/>
      <c r="TDB65"/>
      <c r="TDC65"/>
      <c r="TDD65"/>
      <c r="TDE65"/>
      <c r="TDF65"/>
      <c r="TDG65"/>
      <c r="TDH65"/>
      <c r="TDI65"/>
      <c r="TDJ65"/>
      <c r="TDK65"/>
      <c r="TDL65"/>
      <c r="TDM65"/>
      <c r="TDN65"/>
      <c r="TDO65"/>
      <c r="TDP65"/>
      <c r="TDQ65"/>
      <c r="TDR65"/>
      <c r="TDS65"/>
      <c r="TDT65"/>
      <c r="TDU65"/>
      <c r="TDV65"/>
      <c r="TDW65"/>
      <c r="TDX65"/>
      <c r="TDY65"/>
      <c r="TDZ65"/>
      <c r="TEA65"/>
      <c r="TEB65"/>
      <c r="TEC65"/>
      <c r="TED65"/>
      <c r="TEE65"/>
      <c r="TEF65"/>
      <c r="TEG65"/>
      <c r="TEH65"/>
      <c r="TEI65"/>
      <c r="TEJ65"/>
      <c r="TEK65"/>
      <c r="TEL65"/>
      <c r="TEM65"/>
      <c r="TEN65"/>
      <c r="TEO65"/>
      <c r="TEP65"/>
      <c r="TEQ65"/>
      <c r="TER65"/>
      <c r="TES65"/>
      <c r="TET65"/>
      <c r="TEU65"/>
      <c r="TEV65"/>
      <c r="TEW65"/>
      <c r="TEX65"/>
      <c r="TEY65"/>
      <c r="TEZ65"/>
      <c r="TFA65"/>
      <c r="TFB65"/>
      <c r="TFC65"/>
      <c r="TFD65"/>
      <c r="TFE65"/>
      <c r="TFF65"/>
      <c r="TFG65"/>
      <c r="TFH65"/>
      <c r="TFI65"/>
      <c r="TFJ65"/>
      <c r="TFK65"/>
      <c r="TFL65"/>
      <c r="TFM65"/>
      <c r="TFN65"/>
      <c r="TFO65"/>
      <c r="TFP65"/>
      <c r="TFQ65"/>
      <c r="TFR65"/>
      <c r="TFS65"/>
      <c r="TFT65"/>
      <c r="TFU65"/>
      <c r="TFV65"/>
      <c r="TFW65"/>
      <c r="TFX65"/>
      <c r="TFY65"/>
      <c r="TFZ65"/>
      <c r="TGA65"/>
      <c r="TGB65"/>
      <c r="TGC65"/>
      <c r="TGD65"/>
      <c r="TGE65"/>
      <c r="TGF65"/>
      <c r="TGG65"/>
      <c r="TGH65"/>
      <c r="TGI65"/>
      <c r="TGJ65"/>
      <c r="TGK65"/>
      <c r="TGL65"/>
      <c r="TGM65"/>
      <c r="TGN65"/>
      <c r="TGO65"/>
      <c r="TGP65"/>
      <c r="TGQ65"/>
      <c r="TGR65"/>
      <c r="TGS65"/>
      <c r="TGT65"/>
      <c r="TGU65"/>
      <c r="TGV65"/>
      <c r="TGW65"/>
      <c r="TGX65"/>
      <c r="TGY65"/>
      <c r="TGZ65"/>
      <c r="THA65"/>
      <c r="THB65"/>
      <c r="THC65"/>
      <c r="THD65"/>
      <c r="THE65"/>
      <c r="THF65"/>
      <c r="THG65"/>
      <c r="THH65"/>
      <c r="THI65"/>
      <c r="THJ65"/>
      <c r="THK65"/>
      <c r="THL65"/>
      <c r="THM65"/>
      <c r="THN65"/>
      <c r="THO65"/>
      <c r="THP65"/>
      <c r="THQ65"/>
      <c r="THR65"/>
      <c r="THS65"/>
      <c r="THT65"/>
      <c r="THU65"/>
      <c r="THV65"/>
      <c r="THW65"/>
      <c r="THX65"/>
      <c r="THY65"/>
      <c r="THZ65"/>
      <c r="TIA65"/>
      <c r="TIB65"/>
      <c r="TIC65"/>
      <c r="TID65"/>
      <c r="TIE65"/>
      <c r="TIF65"/>
      <c r="TIG65"/>
      <c r="TIH65"/>
      <c r="TII65"/>
      <c r="TIJ65"/>
      <c r="TIK65"/>
      <c r="TIL65"/>
      <c r="TIM65"/>
      <c r="TIN65"/>
      <c r="TIO65"/>
      <c r="TIP65"/>
      <c r="TIQ65"/>
      <c r="TIR65"/>
      <c r="TIS65"/>
      <c r="TIT65"/>
      <c r="TIU65"/>
      <c r="TIV65"/>
      <c r="TIW65"/>
      <c r="TIX65"/>
      <c r="TIY65"/>
      <c r="TIZ65"/>
      <c r="TJA65"/>
      <c r="TJB65"/>
      <c r="TJC65"/>
      <c r="TJD65"/>
      <c r="TJE65"/>
      <c r="TJF65"/>
      <c r="TJG65"/>
      <c r="TJH65"/>
      <c r="TJI65"/>
      <c r="TJJ65"/>
      <c r="TJK65"/>
      <c r="TJL65"/>
      <c r="TJM65"/>
      <c r="TJN65"/>
      <c r="TJO65"/>
      <c r="TJP65"/>
      <c r="TJQ65"/>
      <c r="TJR65"/>
      <c r="TJS65"/>
      <c r="TJT65"/>
      <c r="TJU65"/>
      <c r="TJV65"/>
      <c r="TJW65"/>
      <c r="TJX65"/>
      <c r="TJY65"/>
      <c r="TJZ65"/>
      <c r="TKA65"/>
      <c r="TKB65"/>
      <c r="TKC65"/>
      <c r="TKD65"/>
      <c r="TKE65"/>
      <c r="TKF65"/>
      <c r="TKG65"/>
      <c r="TKH65"/>
      <c r="TKI65"/>
      <c r="TKJ65"/>
      <c r="TKK65"/>
      <c r="TKL65"/>
      <c r="TKM65"/>
      <c r="TKN65"/>
      <c r="TKO65"/>
      <c r="TKP65"/>
      <c r="TKQ65"/>
      <c r="TKR65"/>
      <c r="TKS65"/>
      <c r="TKT65"/>
      <c r="TKU65"/>
      <c r="TKV65"/>
      <c r="TKW65"/>
      <c r="TKX65"/>
      <c r="TKY65"/>
      <c r="TKZ65"/>
      <c r="TLA65"/>
      <c r="TLB65"/>
      <c r="TLC65"/>
      <c r="TLD65"/>
      <c r="TLE65"/>
      <c r="TLF65"/>
      <c r="TLG65"/>
      <c r="TLH65"/>
      <c r="TLI65"/>
      <c r="TLJ65"/>
      <c r="TLK65"/>
      <c r="TLL65"/>
      <c r="TLM65"/>
      <c r="TLN65"/>
      <c r="TLO65"/>
      <c r="TLP65"/>
      <c r="TLQ65"/>
      <c r="TLR65"/>
      <c r="TLS65"/>
      <c r="TLT65"/>
      <c r="TLU65"/>
      <c r="TLV65"/>
      <c r="TLW65"/>
      <c r="TLX65"/>
      <c r="TLY65"/>
      <c r="TLZ65"/>
      <c r="TMA65"/>
      <c r="TMB65"/>
      <c r="TMC65"/>
      <c r="TMD65"/>
      <c r="TME65"/>
      <c r="TMF65"/>
      <c r="TMG65"/>
      <c r="TMH65"/>
      <c r="TMI65"/>
      <c r="TMJ65"/>
      <c r="TMK65"/>
      <c r="TML65"/>
      <c r="TMM65"/>
      <c r="TMN65"/>
      <c r="TMO65"/>
      <c r="TMP65"/>
      <c r="TMQ65"/>
      <c r="TMR65"/>
      <c r="TMS65"/>
      <c r="TMT65"/>
      <c r="TMU65"/>
      <c r="TMV65"/>
      <c r="TMW65"/>
      <c r="TMX65"/>
      <c r="TMY65"/>
      <c r="TMZ65"/>
      <c r="TNA65"/>
      <c r="TNB65"/>
      <c r="TNC65"/>
      <c r="TND65"/>
      <c r="TNE65"/>
      <c r="TNF65"/>
      <c r="TNG65"/>
      <c r="TNH65"/>
      <c r="TNI65"/>
      <c r="TNJ65"/>
      <c r="TNK65"/>
      <c r="TNL65"/>
      <c r="TNM65"/>
      <c r="TNN65"/>
      <c r="TNO65"/>
      <c r="TNP65"/>
      <c r="TNQ65"/>
      <c r="TNR65"/>
      <c r="TNS65"/>
      <c r="TNT65"/>
      <c r="TNU65"/>
      <c r="TNV65"/>
      <c r="TNW65"/>
      <c r="TNX65"/>
      <c r="TNY65"/>
      <c r="TNZ65"/>
      <c r="TOA65"/>
      <c r="TOB65"/>
      <c r="TOC65"/>
      <c r="TOD65"/>
      <c r="TOE65"/>
      <c r="TOF65"/>
      <c r="TOG65"/>
      <c r="TOH65"/>
      <c r="TOI65"/>
      <c r="TOJ65"/>
      <c r="TOK65"/>
      <c r="TOL65"/>
      <c r="TOM65"/>
      <c r="TON65"/>
      <c r="TOO65"/>
      <c r="TOP65"/>
      <c r="TOQ65"/>
      <c r="TOR65"/>
      <c r="TOS65"/>
      <c r="TOT65"/>
      <c r="TOU65"/>
      <c r="TOV65"/>
      <c r="TOW65"/>
      <c r="TOX65"/>
      <c r="TOY65"/>
      <c r="TOZ65"/>
      <c r="TPA65"/>
      <c r="TPB65"/>
      <c r="TPC65"/>
      <c r="TPD65"/>
      <c r="TPE65"/>
      <c r="TPF65"/>
      <c r="TPG65"/>
      <c r="TPH65"/>
      <c r="TPI65"/>
      <c r="TPJ65"/>
      <c r="TPK65"/>
      <c r="TPL65"/>
      <c r="TPM65"/>
      <c r="TPN65"/>
      <c r="TPO65"/>
      <c r="TPP65"/>
      <c r="TPQ65"/>
      <c r="TPR65"/>
      <c r="TPS65"/>
      <c r="TPT65"/>
      <c r="TPU65"/>
      <c r="TPV65"/>
      <c r="TPW65"/>
      <c r="TPX65"/>
      <c r="TPY65"/>
      <c r="TPZ65"/>
      <c r="TQA65"/>
      <c r="TQB65"/>
      <c r="TQC65"/>
      <c r="TQD65"/>
      <c r="TQE65"/>
      <c r="TQF65"/>
      <c r="TQG65"/>
      <c r="TQH65"/>
      <c r="TQI65"/>
      <c r="TQJ65"/>
      <c r="TQK65"/>
      <c r="TQL65"/>
      <c r="TQM65"/>
      <c r="TQN65"/>
      <c r="TQO65"/>
      <c r="TQP65"/>
      <c r="TQQ65"/>
      <c r="TQR65"/>
      <c r="TQS65"/>
      <c r="TQT65"/>
      <c r="TQU65"/>
      <c r="TQV65"/>
      <c r="TQW65"/>
      <c r="TQX65"/>
      <c r="TQY65"/>
      <c r="TQZ65"/>
      <c r="TRA65"/>
      <c r="TRB65"/>
      <c r="TRC65"/>
      <c r="TRD65"/>
      <c r="TRE65"/>
      <c r="TRF65"/>
      <c r="TRG65"/>
      <c r="TRH65"/>
      <c r="TRI65"/>
      <c r="TRJ65"/>
      <c r="TRK65"/>
      <c r="TRL65"/>
      <c r="TRM65"/>
      <c r="TRN65"/>
      <c r="TRO65"/>
      <c r="TRP65"/>
      <c r="TRQ65"/>
      <c r="TRR65"/>
      <c r="TRS65"/>
      <c r="TRT65"/>
      <c r="TRU65"/>
      <c r="TRV65"/>
      <c r="TRW65"/>
      <c r="TRX65"/>
      <c r="TRY65"/>
      <c r="TRZ65"/>
      <c r="TSA65"/>
      <c r="TSB65"/>
      <c r="TSC65"/>
      <c r="TSD65"/>
      <c r="TSE65"/>
      <c r="TSF65"/>
      <c r="TSG65"/>
      <c r="TSH65"/>
      <c r="TSI65"/>
      <c r="TSJ65"/>
      <c r="TSK65"/>
      <c r="TSL65"/>
      <c r="TSM65"/>
      <c r="TSN65"/>
      <c r="TSO65"/>
      <c r="TSP65"/>
      <c r="TSQ65"/>
      <c r="TSR65"/>
      <c r="TSS65"/>
      <c r="TST65"/>
      <c r="TSU65"/>
      <c r="TSV65"/>
      <c r="TSW65"/>
      <c r="TSX65"/>
      <c r="TSY65"/>
      <c r="TSZ65"/>
      <c r="TTA65"/>
      <c r="TTB65"/>
      <c r="TTC65"/>
      <c r="TTD65"/>
      <c r="TTE65"/>
      <c r="TTF65"/>
      <c r="TTG65"/>
      <c r="TTH65"/>
      <c r="TTI65"/>
      <c r="TTJ65"/>
      <c r="TTK65"/>
      <c r="TTL65"/>
      <c r="TTM65"/>
      <c r="TTN65"/>
      <c r="TTO65"/>
      <c r="TTP65"/>
      <c r="TTQ65"/>
      <c r="TTR65"/>
      <c r="TTS65"/>
      <c r="TTT65"/>
      <c r="TTU65"/>
      <c r="TTV65"/>
      <c r="TTW65"/>
      <c r="TTX65"/>
      <c r="TTY65"/>
      <c r="TTZ65"/>
      <c r="TUA65"/>
      <c r="TUB65"/>
      <c r="TUC65"/>
      <c r="TUD65"/>
      <c r="TUE65"/>
      <c r="TUF65"/>
      <c r="TUG65"/>
      <c r="TUH65"/>
      <c r="TUI65"/>
      <c r="TUJ65"/>
      <c r="TUK65"/>
      <c r="TUL65"/>
      <c r="TUM65"/>
      <c r="TUN65"/>
      <c r="TUO65"/>
      <c r="TUP65"/>
      <c r="TUQ65"/>
      <c r="TUR65"/>
      <c r="TUS65"/>
      <c r="TUT65"/>
      <c r="TUU65"/>
      <c r="TUV65"/>
      <c r="TUW65"/>
      <c r="TUX65"/>
      <c r="TUY65"/>
      <c r="TUZ65"/>
      <c r="TVA65"/>
      <c r="TVB65"/>
      <c r="TVC65"/>
      <c r="TVD65"/>
      <c r="TVE65"/>
      <c r="TVF65"/>
      <c r="TVG65"/>
      <c r="TVH65"/>
      <c r="TVI65"/>
      <c r="TVJ65"/>
      <c r="TVK65"/>
      <c r="TVL65"/>
      <c r="TVM65"/>
      <c r="TVN65"/>
      <c r="TVO65"/>
      <c r="TVP65"/>
      <c r="TVQ65"/>
      <c r="TVR65"/>
      <c r="TVS65"/>
      <c r="TVT65"/>
      <c r="TVU65"/>
      <c r="TVV65"/>
      <c r="TVW65"/>
      <c r="TVX65"/>
      <c r="TVY65"/>
      <c r="TVZ65"/>
      <c r="TWA65"/>
      <c r="TWB65"/>
      <c r="TWC65"/>
      <c r="TWD65"/>
      <c r="TWE65"/>
      <c r="TWF65"/>
      <c r="TWG65"/>
      <c r="TWH65"/>
      <c r="TWI65"/>
      <c r="TWJ65"/>
      <c r="TWK65"/>
      <c r="TWL65"/>
      <c r="TWM65"/>
      <c r="TWN65"/>
      <c r="TWO65"/>
      <c r="TWP65"/>
      <c r="TWQ65"/>
      <c r="TWR65"/>
      <c r="TWS65"/>
      <c r="TWT65"/>
      <c r="TWU65"/>
      <c r="TWV65"/>
      <c r="TWW65"/>
      <c r="TWX65"/>
      <c r="TWY65"/>
      <c r="TWZ65"/>
      <c r="TXA65"/>
      <c r="TXB65"/>
      <c r="TXC65"/>
      <c r="TXD65"/>
      <c r="TXE65"/>
      <c r="TXF65"/>
      <c r="TXG65"/>
      <c r="TXH65"/>
      <c r="TXI65"/>
      <c r="TXJ65"/>
      <c r="TXK65"/>
      <c r="TXL65"/>
      <c r="TXM65"/>
      <c r="TXN65"/>
      <c r="TXO65"/>
      <c r="TXP65"/>
      <c r="TXQ65"/>
      <c r="TXR65"/>
      <c r="TXS65"/>
      <c r="TXT65"/>
      <c r="TXU65"/>
      <c r="TXV65"/>
      <c r="TXW65"/>
      <c r="TXX65"/>
      <c r="TXY65"/>
      <c r="TXZ65"/>
      <c r="TYA65"/>
      <c r="TYB65"/>
      <c r="TYC65"/>
      <c r="TYD65"/>
      <c r="TYE65"/>
      <c r="TYF65"/>
      <c r="TYG65"/>
      <c r="TYH65"/>
      <c r="TYI65"/>
      <c r="TYJ65"/>
      <c r="TYK65"/>
      <c r="TYL65"/>
      <c r="TYM65"/>
      <c r="TYN65"/>
      <c r="TYO65"/>
      <c r="TYP65"/>
      <c r="TYQ65"/>
      <c r="TYR65"/>
      <c r="TYS65"/>
      <c r="TYT65"/>
      <c r="TYU65"/>
      <c r="TYV65"/>
      <c r="TYW65"/>
      <c r="TYX65"/>
      <c r="TYY65"/>
      <c r="TYZ65"/>
      <c r="TZA65"/>
      <c r="TZB65"/>
      <c r="TZC65"/>
      <c r="TZD65"/>
      <c r="TZE65"/>
      <c r="TZF65"/>
      <c r="TZG65"/>
      <c r="TZH65"/>
      <c r="TZI65"/>
      <c r="TZJ65"/>
      <c r="TZK65"/>
      <c r="TZL65"/>
      <c r="TZM65"/>
      <c r="TZN65"/>
      <c r="TZO65"/>
      <c r="TZP65"/>
      <c r="TZQ65"/>
      <c r="TZR65"/>
      <c r="TZS65"/>
      <c r="TZT65"/>
      <c r="TZU65"/>
      <c r="TZV65"/>
      <c r="TZW65"/>
      <c r="TZX65"/>
      <c r="TZY65"/>
      <c r="TZZ65"/>
      <c r="UAA65"/>
      <c r="UAB65"/>
      <c r="UAC65"/>
      <c r="UAD65"/>
      <c r="UAE65"/>
      <c r="UAF65"/>
      <c r="UAG65"/>
      <c r="UAH65"/>
      <c r="UAI65"/>
      <c r="UAJ65"/>
      <c r="UAK65"/>
      <c r="UAL65"/>
      <c r="UAM65"/>
      <c r="UAN65"/>
      <c r="UAO65"/>
      <c r="UAP65"/>
      <c r="UAQ65"/>
      <c r="UAR65"/>
      <c r="UAS65"/>
      <c r="UAT65"/>
      <c r="UAU65"/>
      <c r="UAV65"/>
      <c r="UAW65"/>
      <c r="UAX65"/>
      <c r="UAY65"/>
      <c r="UAZ65"/>
      <c r="UBA65"/>
      <c r="UBB65"/>
      <c r="UBC65"/>
      <c r="UBD65"/>
      <c r="UBE65"/>
      <c r="UBF65"/>
      <c r="UBG65"/>
      <c r="UBH65"/>
      <c r="UBI65"/>
      <c r="UBJ65"/>
      <c r="UBK65"/>
      <c r="UBL65"/>
      <c r="UBM65"/>
      <c r="UBN65"/>
      <c r="UBO65"/>
      <c r="UBP65"/>
      <c r="UBQ65"/>
      <c r="UBR65"/>
      <c r="UBS65"/>
      <c r="UBT65"/>
      <c r="UBU65"/>
      <c r="UBV65"/>
      <c r="UBW65"/>
      <c r="UBX65"/>
      <c r="UBY65"/>
      <c r="UBZ65"/>
      <c r="UCA65"/>
      <c r="UCB65"/>
      <c r="UCC65"/>
      <c r="UCD65"/>
      <c r="UCE65"/>
      <c r="UCF65"/>
      <c r="UCG65"/>
      <c r="UCH65"/>
      <c r="UCI65"/>
      <c r="UCJ65"/>
      <c r="UCK65"/>
      <c r="UCL65"/>
      <c r="UCM65"/>
      <c r="UCN65"/>
      <c r="UCO65"/>
      <c r="UCP65"/>
      <c r="UCQ65"/>
      <c r="UCR65"/>
      <c r="UCS65"/>
      <c r="UCT65"/>
      <c r="UCU65"/>
      <c r="UCV65"/>
      <c r="UCW65"/>
      <c r="UCX65"/>
      <c r="UCY65"/>
      <c r="UCZ65"/>
      <c r="UDA65"/>
      <c r="UDB65"/>
      <c r="UDC65"/>
      <c r="UDD65"/>
      <c r="UDE65"/>
      <c r="UDF65"/>
      <c r="UDG65"/>
      <c r="UDH65"/>
      <c r="UDI65"/>
      <c r="UDJ65"/>
      <c r="UDK65"/>
      <c r="UDL65"/>
      <c r="UDM65"/>
      <c r="UDN65"/>
      <c r="UDO65"/>
      <c r="UDP65"/>
      <c r="UDQ65"/>
      <c r="UDR65"/>
      <c r="UDS65"/>
      <c r="UDT65"/>
      <c r="UDU65"/>
      <c r="UDV65"/>
      <c r="UDW65"/>
      <c r="UDX65"/>
      <c r="UDY65"/>
      <c r="UDZ65"/>
      <c r="UEA65"/>
      <c r="UEB65"/>
      <c r="UEC65"/>
      <c r="UED65"/>
      <c r="UEE65"/>
      <c r="UEF65"/>
      <c r="UEG65"/>
      <c r="UEH65"/>
      <c r="UEI65"/>
      <c r="UEJ65"/>
      <c r="UEK65"/>
      <c r="UEL65"/>
      <c r="UEM65"/>
      <c r="UEN65"/>
      <c r="UEO65"/>
      <c r="UEP65"/>
      <c r="UEQ65"/>
      <c r="UER65"/>
      <c r="UES65"/>
      <c r="UET65"/>
      <c r="UEU65"/>
      <c r="UEV65"/>
      <c r="UEW65"/>
      <c r="UEX65"/>
      <c r="UEY65"/>
      <c r="UEZ65"/>
      <c r="UFA65"/>
      <c r="UFB65"/>
      <c r="UFC65"/>
      <c r="UFD65"/>
      <c r="UFE65"/>
      <c r="UFF65"/>
      <c r="UFG65"/>
      <c r="UFH65"/>
      <c r="UFI65"/>
      <c r="UFJ65"/>
      <c r="UFK65"/>
      <c r="UFL65"/>
      <c r="UFM65"/>
      <c r="UFN65"/>
      <c r="UFO65"/>
      <c r="UFP65"/>
      <c r="UFQ65"/>
      <c r="UFR65"/>
      <c r="UFS65"/>
      <c r="UFT65"/>
      <c r="UFU65"/>
      <c r="UFV65"/>
      <c r="UFW65"/>
      <c r="UFX65"/>
      <c r="UFY65"/>
      <c r="UFZ65"/>
      <c r="UGA65"/>
      <c r="UGB65"/>
      <c r="UGC65"/>
      <c r="UGD65"/>
      <c r="UGE65"/>
      <c r="UGF65"/>
      <c r="UGG65"/>
      <c r="UGH65"/>
      <c r="UGI65"/>
      <c r="UGJ65"/>
      <c r="UGK65"/>
      <c r="UGL65"/>
      <c r="UGM65"/>
      <c r="UGN65"/>
      <c r="UGO65"/>
      <c r="UGP65"/>
      <c r="UGQ65"/>
      <c r="UGR65"/>
      <c r="UGS65"/>
      <c r="UGT65"/>
      <c r="UGU65"/>
      <c r="UGV65"/>
      <c r="UGW65"/>
      <c r="UGX65"/>
      <c r="UGY65"/>
      <c r="UGZ65"/>
      <c r="UHA65"/>
      <c r="UHB65"/>
      <c r="UHC65"/>
      <c r="UHD65"/>
      <c r="UHE65"/>
      <c r="UHF65"/>
      <c r="UHG65"/>
      <c r="UHH65"/>
      <c r="UHI65"/>
      <c r="UHJ65"/>
      <c r="UHK65"/>
      <c r="UHL65"/>
      <c r="UHM65"/>
      <c r="UHN65"/>
      <c r="UHO65"/>
      <c r="UHP65"/>
      <c r="UHQ65"/>
      <c r="UHR65"/>
      <c r="UHS65"/>
      <c r="UHT65"/>
      <c r="UHU65"/>
      <c r="UHV65"/>
      <c r="UHW65"/>
      <c r="UHX65"/>
      <c r="UHY65"/>
      <c r="UHZ65"/>
      <c r="UIA65"/>
      <c r="UIB65"/>
      <c r="UIC65"/>
      <c r="UID65"/>
      <c r="UIE65"/>
      <c r="UIF65"/>
      <c r="UIG65"/>
      <c r="UIH65"/>
      <c r="UII65"/>
      <c r="UIJ65"/>
      <c r="UIK65"/>
      <c r="UIL65"/>
      <c r="UIM65"/>
      <c r="UIN65"/>
      <c r="UIO65"/>
      <c r="UIP65"/>
      <c r="UIQ65"/>
      <c r="UIR65"/>
      <c r="UIS65"/>
      <c r="UIT65"/>
      <c r="UIU65"/>
      <c r="UIV65"/>
      <c r="UIW65"/>
      <c r="UIX65"/>
      <c r="UIY65"/>
      <c r="UIZ65"/>
      <c r="UJA65"/>
      <c r="UJB65"/>
      <c r="UJC65"/>
      <c r="UJD65"/>
      <c r="UJE65"/>
      <c r="UJF65"/>
      <c r="UJG65"/>
      <c r="UJH65"/>
      <c r="UJI65"/>
      <c r="UJJ65"/>
      <c r="UJK65"/>
      <c r="UJL65"/>
      <c r="UJM65"/>
      <c r="UJN65"/>
      <c r="UJO65"/>
      <c r="UJP65"/>
      <c r="UJQ65"/>
      <c r="UJR65"/>
      <c r="UJS65"/>
      <c r="UJT65"/>
      <c r="UJU65"/>
      <c r="UJV65"/>
      <c r="UJW65"/>
      <c r="UJX65"/>
      <c r="UJY65"/>
      <c r="UJZ65"/>
      <c r="UKA65"/>
      <c r="UKB65"/>
      <c r="UKC65"/>
      <c r="UKD65"/>
      <c r="UKE65"/>
      <c r="UKF65"/>
      <c r="UKG65"/>
      <c r="UKH65"/>
      <c r="UKI65"/>
      <c r="UKJ65"/>
      <c r="UKK65"/>
      <c r="UKL65"/>
      <c r="UKM65"/>
      <c r="UKN65"/>
      <c r="UKO65"/>
      <c r="UKP65"/>
      <c r="UKQ65"/>
      <c r="UKR65"/>
      <c r="UKS65"/>
      <c r="UKT65"/>
      <c r="UKU65"/>
      <c r="UKV65"/>
      <c r="UKW65"/>
      <c r="UKX65"/>
      <c r="UKY65"/>
      <c r="UKZ65"/>
      <c r="ULA65"/>
      <c r="ULB65"/>
      <c r="ULC65"/>
      <c r="ULD65"/>
      <c r="ULE65"/>
      <c r="ULF65"/>
      <c r="ULG65"/>
      <c r="ULH65"/>
      <c r="ULI65"/>
      <c r="ULJ65"/>
      <c r="ULK65"/>
      <c r="ULL65"/>
      <c r="ULM65"/>
      <c r="ULN65"/>
      <c r="ULO65"/>
      <c r="ULP65"/>
      <c r="ULQ65"/>
      <c r="ULR65"/>
      <c r="ULS65"/>
      <c r="ULT65"/>
      <c r="ULU65"/>
      <c r="ULV65"/>
      <c r="ULW65"/>
      <c r="ULX65"/>
      <c r="ULY65"/>
      <c r="ULZ65"/>
      <c r="UMA65"/>
      <c r="UMB65"/>
      <c r="UMC65"/>
      <c r="UMD65"/>
      <c r="UME65"/>
      <c r="UMF65"/>
      <c r="UMG65"/>
      <c r="UMH65"/>
      <c r="UMI65"/>
      <c r="UMJ65"/>
      <c r="UMK65"/>
      <c r="UML65"/>
      <c r="UMM65"/>
      <c r="UMN65"/>
      <c r="UMO65"/>
      <c r="UMP65"/>
      <c r="UMQ65"/>
      <c r="UMR65"/>
      <c r="UMS65"/>
      <c r="UMT65"/>
      <c r="UMU65"/>
      <c r="UMV65"/>
      <c r="UMW65"/>
      <c r="UMX65"/>
      <c r="UMY65"/>
      <c r="UMZ65"/>
      <c r="UNA65"/>
      <c r="UNB65"/>
      <c r="UNC65"/>
      <c r="UND65"/>
      <c r="UNE65"/>
      <c r="UNF65"/>
      <c r="UNG65"/>
      <c r="UNH65"/>
      <c r="UNI65"/>
      <c r="UNJ65"/>
      <c r="UNK65"/>
      <c r="UNL65"/>
      <c r="UNM65"/>
      <c r="UNN65"/>
      <c r="UNO65"/>
      <c r="UNP65"/>
      <c r="UNQ65"/>
      <c r="UNR65"/>
      <c r="UNS65"/>
      <c r="UNT65"/>
      <c r="UNU65"/>
      <c r="UNV65"/>
      <c r="UNW65"/>
      <c r="UNX65"/>
      <c r="UNY65"/>
      <c r="UNZ65"/>
      <c r="UOA65"/>
      <c r="UOB65"/>
      <c r="UOC65"/>
      <c r="UOD65"/>
      <c r="UOE65"/>
      <c r="UOF65"/>
      <c r="UOG65"/>
      <c r="UOH65"/>
      <c r="UOI65"/>
      <c r="UOJ65"/>
      <c r="UOK65"/>
      <c r="UOL65"/>
      <c r="UOM65"/>
      <c r="UON65"/>
      <c r="UOO65"/>
      <c r="UOP65"/>
      <c r="UOQ65"/>
      <c r="UOR65"/>
      <c r="UOS65"/>
      <c r="UOT65"/>
      <c r="UOU65"/>
      <c r="UOV65"/>
      <c r="UOW65"/>
      <c r="UOX65"/>
      <c r="UOY65"/>
      <c r="UOZ65"/>
      <c r="UPA65"/>
      <c r="UPB65"/>
      <c r="UPC65"/>
      <c r="UPD65"/>
      <c r="UPE65"/>
      <c r="UPF65"/>
      <c r="UPG65"/>
      <c r="UPH65"/>
      <c r="UPI65"/>
      <c r="UPJ65"/>
      <c r="UPK65"/>
      <c r="UPL65"/>
      <c r="UPM65"/>
      <c r="UPN65"/>
      <c r="UPO65"/>
      <c r="UPP65"/>
      <c r="UPQ65"/>
      <c r="UPR65"/>
      <c r="UPS65"/>
      <c r="UPT65"/>
      <c r="UPU65"/>
      <c r="UPV65"/>
      <c r="UPW65"/>
      <c r="UPX65"/>
      <c r="UPY65"/>
      <c r="UPZ65"/>
      <c r="UQA65"/>
      <c r="UQB65"/>
      <c r="UQC65"/>
      <c r="UQD65"/>
      <c r="UQE65"/>
      <c r="UQF65"/>
      <c r="UQG65"/>
      <c r="UQH65"/>
      <c r="UQI65"/>
      <c r="UQJ65"/>
      <c r="UQK65"/>
      <c r="UQL65"/>
      <c r="UQM65"/>
      <c r="UQN65"/>
      <c r="UQO65"/>
      <c r="UQP65"/>
      <c r="UQQ65"/>
      <c r="UQR65"/>
      <c r="UQS65"/>
      <c r="UQT65"/>
      <c r="UQU65"/>
      <c r="UQV65"/>
      <c r="UQW65"/>
      <c r="UQX65"/>
      <c r="UQY65"/>
      <c r="UQZ65"/>
      <c r="URA65"/>
      <c r="URB65"/>
      <c r="URC65"/>
      <c r="URD65"/>
      <c r="URE65"/>
      <c r="URF65"/>
      <c r="URG65"/>
      <c r="URH65"/>
      <c r="URI65"/>
      <c r="URJ65"/>
      <c r="URK65"/>
      <c r="URL65"/>
      <c r="URM65"/>
      <c r="URN65"/>
      <c r="URO65"/>
      <c r="URP65"/>
      <c r="URQ65"/>
      <c r="URR65"/>
      <c r="URS65"/>
      <c r="URT65"/>
      <c r="URU65"/>
      <c r="URV65"/>
      <c r="URW65"/>
      <c r="URX65"/>
      <c r="URY65"/>
      <c r="URZ65"/>
      <c r="USA65"/>
      <c r="USB65"/>
      <c r="USC65"/>
      <c r="USD65"/>
      <c r="USE65"/>
      <c r="USF65"/>
      <c r="USG65"/>
      <c r="USH65"/>
      <c r="USI65"/>
      <c r="USJ65"/>
      <c r="USK65"/>
      <c r="USL65"/>
      <c r="USM65"/>
      <c r="USN65"/>
      <c r="USO65"/>
      <c r="USP65"/>
      <c r="USQ65"/>
      <c r="USR65"/>
      <c r="USS65"/>
      <c r="UST65"/>
      <c r="USU65"/>
      <c r="USV65"/>
      <c r="USW65"/>
      <c r="USX65"/>
      <c r="USY65"/>
      <c r="USZ65"/>
      <c r="UTA65"/>
      <c r="UTB65"/>
      <c r="UTC65"/>
      <c r="UTD65"/>
      <c r="UTE65"/>
      <c r="UTF65"/>
      <c r="UTG65"/>
      <c r="UTH65"/>
      <c r="UTI65"/>
      <c r="UTJ65"/>
      <c r="UTK65"/>
      <c r="UTL65"/>
      <c r="UTM65"/>
      <c r="UTN65"/>
      <c r="UTO65"/>
      <c r="UTP65"/>
      <c r="UTQ65"/>
      <c r="UTR65"/>
      <c r="UTS65"/>
      <c r="UTT65"/>
      <c r="UTU65"/>
      <c r="UTV65"/>
      <c r="UTW65"/>
      <c r="UTX65"/>
      <c r="UTY65"/>
      <c r="UTZ65"/>
      <c r="UUA65"/>
      <c r="UUB65"/>
      <c r="UUC65"/>
      <c r="UUD65"/>
      <c r="UUE65"/>
      <c r="UUF65"/>
      <c r="UUG65"/>
      <c r="UUH65"/>
      <c r="UUI65"/>
      <c r="UUJ65"/>
      <c r="UUK65"/>
      <c r="UUL65"/>
      <c r="UUM65"/>
      <c r="UUN65"/>
      <c r="UUO65"/>
      <c r="UUP65"/>
      <c r="UUQ65"/>
      <c r="UUR65"/>
      <c r="UUS65"/>
      <c r="UUT65"/>
      <c r="UUU65"/>
      <c r="UUV65"/>
      <c r="UUW65"/>
      <c r="UUX65"/>
      <c r="UUY65"/>
      <c r="UUZ65"/>
      <c r="UVA65"/>
      <c r="UVB65"/>
      <c r="UVC65"/>
      <c r="UVD65"/>
      <c r="UVE65"/>
      <c r="UVF65"/>
      <c r="UVG65"/>
      <c r="UVH65"/>
      <c r="UVI65"/>
      <c r="UVJ65"/>
      <c r="UVK65"/>
      <c r="UVL65"/>
      <c r="UVM65"/>
      <c r="UVN65"/>
      <c r="UVO65"/>
      <c r="UVP65"/>
      <c r="UVQ65"/>
      <c r="UVR65"/>
      <c r="UVS65"/>
      <c r="UVT65"/>
      <c r="UVU65"/>
      <c r="UVV65"/>
      <c r="UVW65"/>
      <c r="UVX65"/>
      <c r="UVY65"/>
      <c r="UVZ65"/>
      <c r="UWA65"/>
      <c r="UWB65"/>
      <c r="UWC65"/>
      <c r="UWD65"/>
      <c r="UWE65"/>
      <c r="UWF65"/>
      <c r="UWG65"/>
      <c r="UWH65"/>
      <c r="UWI65"/>
      <c r="UWJ65"/>
      <c r="UWK65"/>
      <c r="UWL65"/>
      <c r="UWM65"/>
      <c r="UWN65"/>
      <c r="UWO65"/>
      <c r="UWP65"/>
      <c r="UWQ65"/>
      <c r="UWR65"/>
      <c r="UWS65"/>
      <c r="UWT65"/>
      <c r="UWU65"/>
      <c r="UWV65"/>
      <c r="UWW65"/>
      <c r="UWX65"/>
      <c r="UWY65"/>
      <c r="UWZ65"/>
      <c r="UXA65"/>
      <c r="UXB65"/>
      <c r="UXC65"/>
      <c r="UXD65"/>
      <c r="UXE65"/>
      <c r="UXF65"/>
      <c r="UXG65"/>
      <c r="UXH65"/>
      <c r="UXI65"/>
      <c r="UXJ65"/>
      <c r="UXK65"/>
      <c r="UXL65"/>
      <c r="UXM65"/>
      <c r="UXN65"/>
      <c r="UXO65"/>
      <c r="UXP65"/>
      <c r="UXQ65"/>
      <c r="UXR65"/>
      <c r="UXS65"/>
      <c r="UXT65"/>
      <c r="UXU65"/>
      <c r="UXV65"/>
      <c r="UXW65"/>
      <c r="UXX65"/>
      <c r="UXY65"/>
      <c r="UXZ65"/>
      <c r="UYA65"/>
      <c r="UYB65"/>
      <c r="UYC65"/>
      <c r="UYD65"/>
      <c r="UYE65"/>
      <c r="UYF65"/>
      <c r="UYG65"/>
      <c r="UYH65"/>
      <c r="UYI65"/>
      <c r="UYJ65"/>
      <c r="UYK65"/>
      <c r="UYL65"/>
      <c r="UYM65"/>
      <c r="UYN65"/>
      <c r="UYO65"/>
      <c r="UYP65"/>
      <c r="UYQ65"/>
      <c r="UYR65"/>
      <c r="UYS65"/>
      <c r="UYT65"/>
      <c r="UYU65"/>
      <c r="UYV65"/>
      <c r="UYW65"/>
      <c r="UYX65"/>
      <c r="UYY65"/>
      <c r="UYZ65"/>
      <c r="UZA65"/>
      <c r="UZB65"/>
      <c r="UZC65"/>
      <c r="UZD65"/>
      <c r="UZE65"/>
      <c r="UZF65"/>
      <c r="UZG65"/>
      <c r="UZH65"/>
      <c r="UZI65"/>
      <c r="UZJ65"/>
      <c r="UZK65"/>
      <c r="UZL65"/>
      <c r="UZM65"/>
      <c r="UZN65"/>
      <c r="UZO65"/>
      <c r="UZP65"/>
      <c r="UZQ65"/>
      <c r="UZR65"/>
      <c r="UZS65"/>
      <c r="UZT65"/>
      <c r="UZU65"/>
      <c r="UZV65"/>
      <c r="UZW65"/>
      <c r="UZX65"/>
      <c r="UZY65"/>
      <c r="UZZ65"/>
      <c r="VAA65"/>
      <c r="VAB65"/>
      <c r="VAC65"/>
      <c r="VAD65"/>
      <c r="VAE65"/>
      <c r="VAF65"/>
      <c r="VAG65"/>
      <c r="VAH65"/>
      <c r="VAI65"/>
      <c r="VAJ65"/>
      <c r="VAK65"/>
      <c r="VAL65"/>
      <c r="VAM65"/>
      <c r="VAN65"/>
      <c r="VAO65"/>
      <c r="VAP65"/>
      <c r="VAQ65"/>
      <c r="VAR65"/>
      <c r="VAS65"/>
      <c r="VAT65"/>
      <c r="VAU65"/>
      <c r="VAV65"/>
      <c r="VAW65"/>
      <c r="VAX65"/>
      <c r="VAY65"/>
      <c r="VAZ65"/>
      <c r="VBA65"/>
      <c r="VBB65"/>
      <c r="VBC65"/>
      <c r="VBD65"/>
      <c r="VBE65"/>
      <c r="VBF65"/>
      <c r="VBG65"/>
      <c r="VBH65"/>
      <c r="VBI65"/>
      <c r="VBJ65"/>
      <c r="VBK65"/>
      <c r="VBL65"/>
      <c r="VBM65"/>
      <c r="VBN65"/>
      <c r="VBO65"/>
      <c r="VBP65"/>
      <c r="VBQ65"/>
      <c r="VBR65"/>
      <c r="VBS65"/>
      <c r="VBT65"/>
      <c r="VBU65"/>
      <c r="VBV65"/>
      <c r="VBW65"/>
      <c r="VBX65"/>
      <c r="VBY65"/>
      <c r="VBZ65"/>
      <c r="VCA65"/>
      <c r="VCB65"/>
      <c r="VCC65"/>
      <c r="VCD65"/>
      <c r="VCE65"/>
      <c r="VCF65"/>
      <c r="VCG65"/>
      <c r="VCH65"/>
      <c r="VCI65"/>
      <c r="VCJ65"/>
      <c r="VCK65"/>
      <c r="VCL65"/>
      <c r="VCM65"/>
      <c r="VCN65"/>
      <c r="VCO65"/>
      <c r="VCP65"/>
      <c r="VCQ65"/>
      <c r="VCR65"/>
      <c r="VCS65"/>
      <c r="VCT65"/>
      <c r="VCU65"/>
      <c r="VCV65"/>
      <c r="VCW65"/>
      <c r="VCX65"/>
      <c r="VCY65"/>
      <c r="VCZ65"/>
      <c r="VDA65"/>
      <c r="VDB65"/>
      <c r="VDC65"/>
      <c r="VDD65"/>
      <c r="VDE65"/>
      <c r="VDF65"/>
      <c r="VDG65"/>
      <c r="VDH65"/>
      <c r="VDI65"/>
      <c r="VDJ65"/>
      <c r="VDK65"/>
      <c r="VDL65"/>
      <c r="VDM65"/>
      <c r="VDN65"/>
      <c r="VDO65"/>
      <c r="VDP65"/>
      <c r="VDQ65"/>
      <c r="VDR65"/>
      <c r="VDS65"/>
      <c r="VDT65"/>
      <c r="VDU65"/>
      <c r="VDV65"/>
      <c r="VDW65"/>
      <c r="VDX65"/>
      <c r="VDY65"/>
      <c r="VDZ65"/>
      <c r="VEA65"/>
      <c r="VEB65"/>
      <c r="VEC65"/>
      <c r="VED65"/>
      <c r="VEE65"/>
      <c r="VEF65"/>
      <c r="VEG65"/>
      <c r="VEH65"/>
      <c r="VEI65"/>
      <c r="VEJ65"/>
      <c r="VEK65"/>
      <c r="VEL65"/>
      <c r="VEM65"/>
      <c r="VEN65"/>
      <c r="VEO65"/>
      <c r="VEP65"/>
      <c r="VEQ65"/>
      <c r="VER65"/>
      <c r="VES65"/>
      <c r="VET65"/>
      <c r="VEU65"/>
      <c r="VEV65"/>
      <c r="VEW65"/>
      <c r="VEX65"/>
      <c r="VEY65"/>
      <c r="VEZ65"/>
      <c r="VFA65"/>
      <c r="VFB65"/>
      <c r="VFC65"/>
      <c r="VFD65"/>
      <c r="VFE65"/>
      <c r="VFF65"/>
      <c r="VFG65"/>
      <c r="VFH65"/>
      <c r="VFI65"/>
      <c r="VFJ65"/>
      <c r="VFK65"/>
      <c r="VFL65"/>
      <c r="VFM65"/>
      <c r="VFN65"/>
      <c r="VFO65"/>
      <c r="VFP65"/>
      <c r="VFQ65"/>
      <c r="VFR65"/>
      <c r="VFS65"/>
      <c r="VFT65"/>
      <c r="VFU65"/>
      <c r="VFV65"/>
      <c r="VFW65"/>
      <c r="VFX65"/>
      <c r="VFY65"/>
      <c r="VFZ65"/>
      <c r="VGA65"/>
      <c r="VGB65"/>
      <c r="VGC65"/>
      <c r="VGD65"/>
      <c r="VGE65"/>
      <c r="VGF65"/>
      <c r="VGG65"/>
      <c r="VGH65"/>
      <c r="VGI65"/>
      <c r="VGJ65"/>
      <c r="VGK65"/>
      <c r="VGL65"/>
      <c r="VGM65"/>
      <c r="VGN65"/>
      <c r="VGO65"/>
      <c r="VGP65"/>
      <c r="VGQ65"/>
      <c r="VGR65"/>
      <c r="VGS65"/>
      <c r="VGT65"/>
      <c r="VGU65"/>
      <c r="VGV65"/>
      <c r="VGW65"/>
      <c r="VGX65"/>
      <c r="VGY65"/>
      <c r="VGZ65"/>
      <c r="VHA65"/>
      <c r="VHB65"/>
      <c r="VHC65"/>
      <c r="VHD65"/>
      <c r="VHE65"/>
      <c r="VHF65"/>
      <c r="VHG65"/>
      <c r="VHH65"/>
      <c r="VHI65"/>
      <c r="VHJ65"/>
      <c r="VHK65"/>
      <c r="VHL65"/>
      <c r="VHM65"/>
      <c r="VHN65"/>
      <c r="VHO65"/>
      <c r="VHP65"/>
      <c r="VHQ65"/>
      <c r="VHR65"/>
      <c r="VHS65"/>
      <c r="VHT65"/>
      <c r="VHU65"/>
      <c r="VHV65"/>
      <c r="VHW65"/>
      <c r="VHX65"/>
      <c r="VHY65"/>
      <c r="VHZ65"/>
      <c r="VIA65"/>
      <c r="VIB65"/>
      <c r="VIC65"/>
      <c r="VID65"/>
      <c r="VIE65"/>
      <c r="VIF65"/>
      <c r="VIG65"/>
      <c r="VIH65"/>
      <c r="VII65"/>
      <c r="VIJ65"/>
      <c r="VIK65"/>
      <c r="VIL65"/>
      <c r="VIM65"/>
      <c r="VIN65"/>
      <c r="VIO65"/>
      <c r="VIP65"/>
      <c r="VIQ65"/>
      <c r="VIR65"/>
      <c r="VIS65"/>
      <c r="VIT65"/>
      <c r="VIU65"/>
      <c r="VIV65"/>
      <c r="VIW65"/>
      <c r="VIX65"/>
      <c r="VIY65"/>
      <c r="VIZ65"/>
      <c r="VJA65"/>
      <c r="VJB65"/>
      <c r="VJC65"/>
      <c r="VJD65"/>
      <c r="VJE65"/>
      <c r="VJF65"/>
      <c r="VJG65"/>
      <c r="VJH65"/>
      <c r="VJI65"/>
      <c r="VJJ65"/>
      <c r="VJK65"/>
      <c r="VJL65"/>
      <c r="VJM65"/>
      <c r="VJN65"/>
      <c r="VJO65"/>
      <c r="VJP65"/>
      <c r="VJQ65"/>
      <c r="VJR65"/>
      <c r="VJS65"/>
      <c r="VJT65"/>
      <c r="VJU65"/>
      <c r="VJV65"/>
      <c r="VJW65"/>
      <c r="VJX65"/>
      <c r="VJY65"/>
      <c r="VJZ65"/>
      <c r="VKA65"/>
      <c r="VKB65"/>
      <c r="VKC65"/>
      <c r="VKD65"/>
      <c r="VKE65"/>
      <c r="VKF65"/>
      <c r="VKG65"/>
      <c r="VKH65"/>
      <c r="VKI65"/>
      <c r="VKJ65"/>
      <c r="VKK65"/>
      <c r="VKL65"/>
      <c r="VKM65"/>
      <c r="VKN65"/>
      <c r="VKO65"/>
      <c r="VKP65"/>
      <c r="VKQ65"/>
      <c r="VKR65"/>
      <c r="VKS65"/>
      <c r="VKT65"/>
      <c r="VKU65"/>
      <c r="VKV65"/>
      <c r="VKW65"/>
      <c r="VKX65"/>
      <c r="VKY65"/>
      <c r="VKZ65"/>
      <c r="VLA65"/>
      <c r="VLB65"/>
      <c r="VLC65"/>
      <c r="VLD65"/>
      <c r="VLE65"/>
      <c r="VLF65"/>
      <c r="VLG65"/>
      <c r="VLH65"/>
      <c r="VLI65"/>
      <c r="VLJ65"/>
      <c r="VLK65"/>
      <c r="VLL65"/>
      <c r="VLM65"/>
      <c r="VLN65"/>
      <c r="VLO65"/>
      <c r="VLP65"/>
      <c r="VLQ65"/>
      <c r="VLR65"/>
      <c r="VLS65"/>
      <c r="VLT65"/>
      <c r="VLU65"/>
      <c r="VLV65"/>
      <c r="VLW65"/>
      <c r="VLX65"/>
      <c r="VLY65"/>
      <c r="VLZ65"/>
      <c r="VMA65"/>
      <c r="VMB65"/>
      <c r="VMC65"/>
      <c r="VMD65"/>
      <c r="VME65"/>
      <c r="VMF65"/>
      <c r="VMG65"/>
      <c r="VMH65"/>
      <c r="VMI65"/>
      <c r="VMJ65"/>
      <c r="VMK65"/>
      <c r="VML65"/>
      <c r="VMM65"/>
      <c r="VMN65"/>
      <c r="VMO65"/>
      <c r="VMP65"/>
      <c r="VMQ65"/>
      <c r="VMR65"/>
      <c r="VMS65"/>
      <c r="VMT65"/>
      <c r="VMU65"/>
      <c r="VMV65"/>
      <c r="VMW65"/>
      <c r="VMX65"/>
      <c r="VMY65"/>
      <c r="VMZ65"/>
      <c r="VNA65"/>
      <c r="VNB65"/>
      <c r="VNC65"/>
      <c r="VND65"/>
      <c r="VNE65"/>
      <c r="VNF65"/>
      <c r="VNG65"/>
      <c r="VNH65"/>
      <c r="VNI65"/>
      <c r="VNJ65"/>
      <c r="VNK65"/>
      <c r="VNL65"/>
      <c r="VNM65"/>
      <c r="VNN65"/>
      <c r="VNO65"/>
      <c r="VNP65"/>
      <c r="VNQ65"/>
      <c r="VNR65"/>
      <c r="VNS65"/>
      <c r="VNT65"/>
      <c r="VNU65"/>
      <c r="VNV65"/>
      <c r="VNW65"/>
      <c r="VNX65"/>
      <c r="VNY65"/>
      <c r="VNZ65"/>
      <c r="VOA65"/>
      <c r="VOB65"/>
      <c r="VOC65"/>
      <c r="VOD65"/>
      <c r="VOE65"/>
      <c r="VOF65"/>
      <c r="VOG65"/>
      <c r="VOH65"/>
      <c r="VOI65"/>
      <c r="VOJ65"/>
      <c r="VOK65"/>
      <c r="VOL65"/>
      <c r="VOM65"/>
      <c r="VON65"/>
      <c r="VOO65"/>
      <c r="VOP65"/>
      <c r="VOQ65"/>
      <c r="VOR65"/>
      <c r="VOS65"/>
      <c r="VOT65"/>
      <c r="VOU65"/>
      <c r="VOV65"/>
      <c r="VOW65"/>
      <c r="VOX65"/>
      <c r="VOY65"/>
      <c r="VOZ65"/>
      <c r="VPA65"/>
      <c r="VPB65"/>
      <c r="VPC65"/>
      <c r="VPD65"/>
      <c r="VPE65"/>
      <c r="VPF65"/>
      <c r="VPG65"/>
      <c r="VPH65"/>
      <c r="VPI65"/>
      <c r="VPJ65"/>
      <c r="VPK65"/>
      <c r="VPL65"/>
      <c r="VPM65"/>
      <c r="VPN65"/>
      <c r="VPO65"/>
      <c r="VPP65"/>
      <c r="VPQ65"/>
      <c r="VPR65"/>
      <c r="VPS65"/>
      <c r="VPT65"/>
      <c r="VPU65"/>
      <c r="VPV65"/>
      <c r="VPW65"/>
      <c r="VPX65"/>
      <c r="VPY65"/>
      <c r="VPZ65"/>
      <c r="VQA65"/>
      <c r="VQB65"/>
      <c r="VQC65"/>
      <c r="VQD65"/>
      <c r="VQE65"/>
      <c r="VQF65"/>
      <c r="VQG65"/>
      <c r="VQH65"/>
      <c r="VQI65"/>
      <c r="VQJ65"/>
      <c r="VQK65"/>
      <c r="VQL65"/>
      <c r="VQM65"/>
      <c r="VQN65"/>
      <c r="VQO65"/>
      <c r="VQP65"/>
      <c r="VQQ65"/>
      <c r="VQR65"/>
      <c r="VQS65"/>
      <c r="VQT65"/>
      <c r="VQU65"/>
      <c r="VQV65"/>
      <c r="VQW65"/>
      <c r="VQX65"/>
      <c r="VQY65"/>
      <c r="VQZ65"/>
      <c r="VRA65"/>
      <c r="VRB65"/>
      <c r="VRC65"/>
      <c r="VRD65"/>
      <c r="VRE65"/>
      <c r="VRF65"/>
      <c r="VRG65"/>
      <c r="VRH65"/>
      <c r="VRI65"/>
      <c r="VRJ65"/>
      <c r="VRK65"/>
      <c r="VRL65"/>
      <c r="VRM65"/>
      <c r="VRN65"/>
      <c r="VRO65"/>
      <c r="VRP65"/>
      <c r="VRQ65"/>
      <c r="VRR65"/>
      <c r="VRS65"/>
      <c r="VRT65"/>
      <c r="VRU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169"/>
  <sheetViews>
    <sheetView workbookViewId="0">
      <selection activeCell="C11" sqref="C11"/>
    </sheetView>
  </sheetViews>
  <sheetFormatPr defaultRowHeight="15" x14ac:dyDescent="0.25"/>
  <cols>
    <col min="1" max="1" width="11.7109375" style="2" customWidth="1"/>
    <col min="2" max="7" width="12.5703125" bestFit="1" customWidth="1"/>
    <col min="8" max="13" width="13.7109375" bestFit="1" customWidth="1"/>
    <col min="14" max="14" width="15.28515625" bestFit="1" customWidth="1"/>
  </cols>
  <sheetData>
    <row r="1" spans="1:14" x14ac:dyDescent="0.25">
      <c r="A1" s="15" t="s">
        <v>51</v>
      </c>
    </row>
    <row r="2" spans="1:14" x14ac:dyDescent="0.25">
      <c r="A2" s="15"/>
    </row>
    <row r="3" spans="1:14" x14ac:dyDescent="0.25">
      <c r="A3" s="15" t="s">
        <v>10</v>
      </c>
      <c r="E3" s="1">
        <v>250000</v>
      </c>
    </row>
    <row r="6" spans="1:14" x14ac:dyDescent="0.25">
      <c r="A6" s="16" t="s">
        <v>9</v>
      </c>
    </row>
    <row r="8" spans="1:14" s="3" customFormat="1" x14ac:dyDescent="0.25">
      <c r="B8" s="3">
        <v>1</v>
      </c>
      <c r="C8" s="3">
        <f>1+B8</f>
        <v>2</v>
      </c>
      <c r="D8" s="3">
        <f t="shared" ref="D8:M8" si="0">1+C8</f>
        <v>3</v>
      </c>
      <c r="E8" s="3">
        <f t="shared" si="0"/>
        <v>4</v>
      </c>
      <c r="F8" s="3">
        <f t="shared" si="0"/>
        <v>5</v>
      </c>
      <c r="G8" s="3">
        <f t="shared" si="0"/>
        <v>6</v>
      </c>
      <c r="H8" s="3">
        <f t="shared" si="0"/>
        <v>7</v>
      </c>
      <c r="I8" s="3">
        <f t="shared" si="0"/>
        <v>8</v>
      </c>
      <c r="J8" s="3">
        <f t="shared" si="0"/>
        <v>9</v>
      </c>
      <c r="K8" s="3">
        <f t="shared" si="0"/>
        <v>10</v>
      </c>
      <c r="L8" s="3">
        <f t="shared" si="0"/>
        <v>11</v>
      </c>
      <c r="M8" s="3">
        <f t="shared" si="0"/>
        <v>12</v>
      </c>
      <c r="N8" s="3" t="s">
        <v>0</v>
      </c>
    </row>
    <row r="9" spans="1:14" x14ac:dyDescent="0.25">
      <c r="A9" s="2" t="s">
        <v>1</v>
      </c>
    </row>
    <row r="10" spans="1:14" x14ac:dyDescent="0.25">
      <c r="A10" s="2">
        <v>1</v>
      </c>
      <c r="B10" s="2">
        <v>0</v>
      </c>
      <c r="C10" s="17">
        <f>+B10+$E$3</f>
        <v>250000</v>
      </c>
      <c r="D10" s="17">
        <f t="shared" ref="D10:M11" si="1">+C10+$E$3</f>
        <v>500000</v>
      </c>
      <c r="E10" s="17">
        <f t="shared" si="1"/>
        <v>750000</v>
      </c>
      <c r="F10" s="17">
        <f t="shared" si="1"/>
        <v>1000000</v>
      </c>
      <c r="G10" s="17">
        <f t="shared" si="1"/>
        <v>1250000</v>
      </c>
      <c r="H10" s="17">
        <f t="shared" si="1"/>
        <v>1500000</v>
      </c>
      <c r="I10" s="17">
        <f t="shared" si="1"/>
        <v>1750000</v>
      </c>
      <c r="J10" s="17">
        <f t="shared" si="1"/>
        <v>2000000</v>
      </c>
      <c r="K10" s="17">
        <f t="shared" si="1"/>
        <v>2250000</v>
      </c>
      <c r="L10" s="17">
        <f t="shared" si="1"/>
        <v>2500000</v>
      </c>
      <c r="M10" s="17">
        <f t="shared" si="1"/>
        <v>2750000</v>
      </c>
      <c r="N10" s="17">
        <f>SUM(B10:M10)</f>
        <v>16500000</v>
      </c>
    </row>
    <row r="11" spans="1:14" x14ac:dyDescent="0.25">
      <c r="A11" s="2">
        <f>+A10+1</f>
        <v>2</v>
      </c>
      <c r="B11" s="2">
        <v>0</v>
      </c>
      <c r="C11" s="17">
        <f>+B11+$E$3</f>
        <v>250000</v>
      </c>
      <c r="D11" s="17">
        <f t="shared" si="1"/>
        <v>500000</v>
      </c>
      <c r="E11" s="17">
        <f t="shared" si="1"/>
        <v>750000</v>
      </c>
      <c r="F11" s="17">
        <f t="shared" si="1"/>
        <v>1000000</v>
      </c>
      <c r="G11" s="17">
        <f t="shared" si="1"/>
        <v>1250000</v>
      </c>
      <c r="H11" s="17">
        <f t="shared" si="1"/>
        <v>1500000</v>
      </c>
      <c r="I11" s="17">
        <f t="shared" si="1"/>
        <v>1750000</v>
      </c>
      <c r="J11" s="17">
        <f t="shared" si="1"/>
        <v>2000000</v>
      </c>
      <c r="K11" s="17">
        <f t="shared" si="1"/>
        <v>2250000</v>
      </c>
      <c r="L11" s="17">
        <f t="shared" si="1"/>
        <v>2500000</v>
      </c>
      <c r="M11" s="17">
        <f t="shared" si="1"/>
        <v>2750000</v>
      </c>
      <c r="N11" s="17">
        <f t="shared" ref="N11:N18" si="2">SUM(B11:M11)</f>
        <v>16500000</v>
      </c>
    </row>
    <row r="12" spans="1:14" x14ac:dyDescent="0.25">
      <c r="A12" s="2">
        <f t="shared" ref="A12:A18" si="3">+A11+1</f>
        <v>3</v>
      </c>
      <c r="B12" s="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 t="shared" si="2"/>
        <v>0</v>
      </c>
    </row>
    <row r="13" spans="1:14" x14ac:dyDescent="0.25">
      <c r="A13" s="2">
        <f t="shared" si="3"/>
        <v>4</v>
      </c>
      <c r="N13" s="17">
        <f t="shared" si="2"/>
        <v>0</v>
      </c>
    </row>
    <row r="14" spans="1:14" x14ac:dyDescent="0.25">
      <c r="A14" s="2">
        <f t="shared" si="3"/>
        <v>5</v>
      </c>
      <c r="N14" s="17">
        <f t="shared" si="2"/>
        <v>0</v>
      </c>
    </row>
    <row r="15" spans="1:14" x14ac:dyDescent="0.25">
      <c r="A15" s="2">
        <f t="shared" si="3"/>
        <v>6</v>
      </c>
      <c r="N15" s="17">
        <f t="shared" si="2"/>
        <v>0</v>
      </c>
    </row>
    <row r="16" spans="1:14" x14ac:dyDescent="0.25">
      <c r="A16" s="2">
        <f t="shared" si="3"/>
        <v>7</v>
      </c>
      <c r="N16" s="17">
        <f t="shared" si="2"/>
        <v>0</v>
      </c>
    </row>
    <row r="17" spans="1:14" x14ac:dyDescent="0.25">
      <c r="A17" s="2">
        <f t="shared" si="3"/>
        <v>8</v>
      </c>
      <c r="N17" s="17">
        <f t="shared" si="2"/>
        <v>0</v>
      </c>
    </row>
    <row r="18" spans="1:14" x14ac:dyDescent="0.25">
      <c r="A18" s="2">
        <f t="shared" si="3"/>
        <v>9</v>
      </c>
      <c r="N18" s="17">
        <f t="shared" si="2"/>
        <v>0</v>
      </c>
    </row>
    <row r="19" spans="1:14" s="1" customFormat="1" ht="15.75" thickBot="1" x14ac:dyDescent="0.3">
      <c r="A19" s="5" t="s">
        <v>0</v>
      </c>
      <c r="B19" s="18">
        <f>SUM(B10:B18)</f>
        <v>0</v>
      </c>
      <c r="C19" s="18">
        <f t="shared" ref="C19:M19" si="4">SUM(C10:C18)</f>
        <v>500000</v>
      </c>
      <c r="D19" s="18">
        <f t="shared" si="4"/>
        <v>1000000</v>
      </c>
      <c r="E19" s="18">
        <f t="shared" si="4"/>
        <v>1500000</v>
      </c>
      <c r="F19" s="18">
        <f t="shared" si="4"/>
        <v>2000000</v>
      </c>
      <c r="G19" s="18">
        <f t="shared" si="4"/>
        <v>2500000</v>
      </c>
      <c r="H19" s="18">
        <f t="shared" si="4"/>
        <v>3000000</v>
      </c>
      <c r="I19" s="18">
        <f t="shared" si="4"/>
        <v>3500000</v>
      </c>
      <c r="J19" s="18">
        <f t="shared" si="4"/>
        <v>4000000</v>
      </c>
      <c r="K19" s="18">
        <f t="shared" si="4"/>
        <v>4500000</v>
      </c>
      <c r="L19" s="18">
        <f t="shared" si="4"/>
        <v>5000000</v>
      </c>
      <c r="M19" s="18">
        <f t="shared" si="4"/>
        <v>5500000</v>
      </c>
      <c r="N19" s="7">
        <f t="shared" ref="N19" si="5">SUM(A19:M19)</f>
        <v>33000000</v>
      </c>
    </row>
    <row r="20" spans="1:14" s="1" customFormat="1" ht="15.75" thickTop="1" x14ac:dyDescent="0.25">
      <c r="A20" s="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2" spans="1:14" x14ac:dyDescent="0.25">
      <c r="A22" s="16" t="s">
        <v>11</v>
      </c>
    </row>
    <row r="24" spans="1:14" s="3" customFormat="1" x14ac:dyDescent="0.25">
      <c r="B24" s="3">
        <v>1</v>
      </c>
      <c r="C24" s="3">
        <f>1+B24</f>
        <v>2</v>
      </c>
      <c r="D24" s="3">
        <f t="shared" ref="D24:M24" si="6">1+C24</f>
        <v>3</v>
      </c>
      <c r="E24" s="3">
        <f t="shared" si="6"/>
        <v>4</v>
      </c>
      <c r="F24" s="3">
        <f t="shared" si="6"/>
        <v>5</v>
      </c>
      <c r="G24" s="3">
        <f t="shared" si="6"/>
        <v>6</v>
      </c>
      <c r="H24" s="3">
        <f t="shared" si="6"/>
        <v>7</v>
      </c>
      <c r="I24" s="3">
        <f t="shared" si="6"/>
        <v>8</v>
      </c>
      <c r="J24" s="3">
        <f t="shared" si="6"/>
        <v>9</v>
      </c>
      <c r="K24" s="3">
        <f t="shared" si="6"/>
        <v>10</v>
      </c>
      <c r="L24" s="3">
        <f t="shared" si="6"/>
        <v>11</v>
      </c>
      <c r="M24" s="3">
        <f t="shared" si="6"/>
        <v>12</v>
      </c>
      <c r="N24" s="3" t="s">
        <v>0</v>
      </c>
    </row>
    <row r="25" spans="1:14" x14ac:dyDescent="0.25">
      <c r="A25" s="2" t="s">
        <v>1</v>
      </c>
    </row>
    <row r="26" spans="1:14" x14ac:dyDescent="0.25">
      <c r="A26" s="2">
        <v>1</v>
      </c>
      <c r="B26" s="17">
        <f>+M10+$E$3</f>
        <v>3000000</v>
      </c>
      <c r="C26" s="17">
        <f t="shared" ref="C26:M28" si="7">+B26+$E$3</f>
        <v>3250000</v>
      </c>
      <c r="D26" s="17">
        <f t="shared" si="7"/>
        <v>3500000</v>
      </c>
      <c r="E26" s="17">
        <f t="shared" si="7"/>
        <v>3750000</v>
      </c>
      <c r="F26" s="17">
        <f t="shared" si="7"/>
        <v>4000000</v>
      </c>
      <c r="G26" s="17">
        <f t="shared" si="7"/>
        <v>4250000</v>
      </c>
      <c r="H26" s="17">
        <f t="shared" si="7"/>
        <v>4500000</v>
      </c>
      <c r="I26" s="17">
        <f t="shared" si="7"/>
        <v>4750000</v>
      </c>
      <c r="J26" s="17">
        <f t="shared" si="7"/>
        <v>5000000</v>
      </c>
      <c r="K26" s="17">
        <f t="shared" si="7"/>
        <v>5250000</v>
      </c>
      <c r="L26" s="17">
        <f t="shared" si="7"/>
        <v>5500000</v>
      </c>
      <c r="M26" s="17">
        <f t="shared" si="7"/>
        <v>5750000</v>
      </c>
      <c r="N26" s="17">
        <f>SUM(B26:M26)</f>
        <v>52500000</v>
      </c>
    </row>
    <row r="27" spans="1:14" x14ac:dyDescent="0.25">
      <c r="A27" s="2">
        <f>+A26+1</f>
        <v>2</v>
      </c>
      <c r="B27" s="17">
        <f>+M11+$E$3</f>
        <v>3000000</v>
      </c>
      <c r="C27" s="17">
        <f t="shared" si="7"/>
        <v>3250000</v>
      </c>
      <c r="D27" s="17">
        <f t="shared" si="7"/>
        <v>3500000</v>
      </c>
      <c r="E27" s="17">
        <f t="shared" si="7"/>
        <v>3750000</v>
      </c>
      <c r="F27" s="17">
        <f t="shared" si="7"/>
        <v>4000000</v>
      </c>
      <c r="G27" s="17">
        <f t="shared" si="7"/>
        <v>4250000</v>
      </c>
      <c r="H27" s="17">
        <f t="shared" si="7"/>
        <v>4500000</v>
      </c>
      <c r="I27" s="17">
        <f t="shared" si="7"/>
        <v>4750000</v>
      </c>
      <c r="J27" s="17">
        <f t="shared" si="7"/>
        <v>5000000</v>
      </c>
      <c r="K27" s="17">
        <f t="shared" si="7"/>
        <v>5250000</v>
      </c>
      <c r="L27" s="17">
        <f t="shared" si="7"/>
        <v>5500000</v>
      </c>
      <c r="M27" s="17">
        <f t="shared" si="7"/>
        <v>5750000</v>
      </c>
      <c r="N27" s="17">
        <f t="shared" ref="N27:N34" si="8">SUM(B27:M27)</f>
        <v>52500000</v>
      </c>
    </row>
    <row r="28" spans="1:14" x14ac:dyDescent="0.25">
      <c r="A28" s="2">
        <f t="shared" ref="A28:A34" si="9">+A27+1</f>
        <v>3</v>
      </c>
      <c r="B28" s="17">
        <v>0</v>
      </c>
      <c r="C28" s="17">
        <f t="shared" si="7"/>
        <v>250000</v>
      </c>
      <c r="D28" s="17">
        <f t="shared" si="7"/>
        <v>500000</v>
      </c>
      <c r="E28" s="17">
        <f t="shared" si="7"/>
        <v>750000</v>
      </c>
      <c r="F28" s="17">
        <f t="shared" si="7"/>
        <v>1000000</v>
      </c>
      <c r="G28" s="17">
        <f t="shared" si="7"/>
        <v>1250000</v>
      </c>
      <c r="H28" s="17">
        <f t="shared" si="7"/>
        <v>1500000</v>
      </c>
      <c r="I28" s="17">
        <f t="shared" si="7"/>
        <v>1750000</v>
      </c>
      <c r="J28" s="17">
        <f t="shared" si="7"/>
        <v>2000000</v>
      </c>
      <c r="K28" s="17">
        <f t="shared" si="7"/>
        <v>2250000</v>
      </c>
      <c r="L28" s="17">
        <f t="shared" si="7"/>
        <v>2500000</v>
      </c>
      <c r="M28" s="17">
        <f t="shared" si="7"/>
        <v>2750000</v>
      </c>
      <c r="N28" s="17">
        <f t="shared" si="8"/>
        <v>16500000</v>
      </c>
    </row>
    <row r="29" spans="1:14" x14ac:dyDescent="0.25">
      <c r="A29" s="2">
        <f t="shared" si="9"/>
        <v>4</v>
      </c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f t="shared" si="8"/>
        <v>0</v>
      </c>
    </row>
    <row r="30" spans="1:14" x14ac:dyDescent="0.25">
      <c r="A30" s="2">
        <f t="shared" si="9"/>
        <v>5</v>
      </c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>
        <f t="shared" si="8"/>
        <v>0</v>
      </c>
    </row>
    <row r="31" spans="1:14" x14ac:dyDescent="0.25">
      <c r="A31" s="2">
        <f t="shared" si="9"/>
        <v>6</v>
      </c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f t="shared" si="8"/>
        <v>0</v>
      </c>
    </row>
    <row r="32" spans="1:14" x14ac:dyDescent="0.25">
      <c r="A32" s="2">
        <f t="shared" si="9"/>
        <v>7</v>
      </c>
      <c r="N32" s="17">
        <f t="shared" si="8"/>
        <v>0</v>
      </c>
    </row>
    <row r="33" spans="1:14" x14ac:dyDescent="0.25">
      <c r="A33" s="2">
        <f t="shared" si="9"/>
        <v>8</v>
      </c>
      <c r="N33" s="17">
        <f t="shared" si="8"/>
        <v>0</v>
      </c>
    </row>
    <row r="34" spans="1:14" x14ac:dyDescent="0.25">
      <c r="A34" s="2">
        <f t="shared" si="9"/>
        <v>9</v>
      </c>
      <c r="N34" s="17">
        <f t="shared" si="8"/>
        <v>0</v>
      </c>
    </row>
    <row r="35" spans="1:14" s="1" customFormat="1" ht="15.75" thickBot="1" x14ac:dyDescent="0.3">
      <c r="A35" s="5" t="s">
        <v>0</v>
      </c>
      <c r="B35" s="18">
        <f>SUM(B26:B34)</f>
        <v>6000000</v>
      </c>
      <c r="C35" s="18">
        <f t="shared" ref="C35:M35" si="10">SUM(C26:C34)</f>
        <v>6750000</v>
      </c>
      <c r="D35" s="18">
        <f t="shared" si="10"/>
        <v>7500000</v>
      </c>
      <c r="E35" s="18">
        <f t="shared" si="10"/>
        <v>8250000</v>
      </c>
      <c r="F35" s="18">
        <f t="shared" si="10"/>
        <v>9000000</v>
      </c>
      <c r="G35" s="18">
        <f t="shared" si="10"/>
        <v>9750000</v>
      </c>
      <c r="H35" s="18">
        <f t="shared" si="10"/>
        <v>10500000</v>
      </c>
      <c r="I35" s="18">
        <f t="shared" si="10"/>
        <v>11250000</v>
      </c>
      <c r="J35" s="18">
        <f t="shared" si="10"/>
        <v>12000000</v>
      </c>
      <c r="K35" s="18">
        <f t="shared" si="10"/>
        <v>12750000</v>
      </c>
      <c r="L35" s="18">
        <f t="shared" si="10"/>
        <v>13500000</v>
      </c>
      <c r="M35" s="18">
        <f t="shared" si="10"/>
        <v>14250000</v>
      </c>
      <c r="N35" s="7">
        <f t="shared" ref="N35" si="11">SUM(A35:M35)</f>
        <v>121500000</v>
      </c>
    </row>
    <row r="36" spans="1:14" s="1" customFormat="1" ht="15.75" thickTop="1" x14ac:dyDescent="0.25">
      <c r="A36" s="5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8" spans="1:14" x14ac:dyDescent="0.25">
      <c r="A38" s="16" t="s">
        <v>12</v>
      </c>
    </row>
    <row r="40" spans="1:14" s="3" customFormat="1" x14ac:dyDescent="0.25">
      <c r="B40" s="3">
        <v>1</v>
      </c>
      <c r="C40" s="3">
        <f>1+B40</f>
        <v>2</v>
      </c>
      <c r="D40" s="3">
        <f t="shared" ref="D40:M40" si="12">1+C40</f>
        <v>3</v>
      </c>
      <c r="E40" s="3">
        <f t="shared" si="12"/>
        <v>4</v>
      </c>
      <c r="F40" s="3">
        <f t="shared" si="12"/>
        <v>5</v>
      </c>
      <c r="G40" s="3">
        <f t="shared" si="12"/>
        <v>6</v>
      </c>
      <c r="H40" s="3">
        <f t="shared" si="12"/>
        <v>7</v>
      </c>
      <c r="I40" s="3">
        <f t="shared" si="12"/>
        <v>8</v>
      </c>
      <c r="J40" s="3">
        <f t="shared" si="12"/>
        <v>9</v>
      </c>
      <c r="K40" s="3">
        <f t="shared" si="12"/>
        <v>10</v>
      </c>
      <c r="L40" s="3">
        <f t="shared" si="12"/>
        <v>11</v>
      </c>
      <c r="M40" s="3">
        <f t="shared" si="12"/>
        <v>12</v>
      </c>
      <c r="N40" s="3" t="s">
        <v>0</v>
      </c>
    </row>
    <row r="41" spans="1:14" x14ac:dyDescent="0.25">
      <c r="A41" s="2" t="s">
        <v>1</v>
      </c>
    </row>
    <row r="42" spans="1:14" x14ac:dyDescent="0.25">
      <c r="A42" s="2">
        <v>1</v>
      </c>
      <c r="B42" s="17">
        <f t="shared" ref="B42:B44" si="13">+M26+$E$3</f>
        <v>6000000</v>
      </c>
      <c r="C42" s="17">
        <f t="shared" ref="C42:M45" si="14">+B42+$E$3</f>
        <v>6250000</v>
      </c>
      <c r="D42" s="17">
        <f t="shared" si="14"/>
        <v>6500000</v>
      </c>
      <c r="E42" s="17">
        <f t="shared" si="14"/>
        <v>6750000</v>
      </c>
      <c r="F42" s="17">
        <f t="shared" si="14"/>
        <v>7000000</v>
      </c>
      <c r="G42" s="17">
        <f t="shared" si="14"/>
        <v>7250000</v>
      </c>
      <c r="H42" s="17">
        <f t="shared" si="14"/>
        <v>7500000</v>
      </c>
      <c r="I42" s="17">
        <f t="shared" si="14"/>
        <v>7750000</v>
      </c>
      <c r="J42" s="17">
        <f t="shared" si="14"/>
        <v>8000000</v>
      </c>
      <c r="K42" s="17">
        <f t="shared" si="14"/>
        <v>8250000</v>
      </c>
      <c r="L42" s="17">
        <f t="shared" si="14"/>
        <v>8500000</v>
      </c>
      <c r="M42" s="17">
        <f t="shared" si="14"/>
        <v>8750000</v>
      </c>
      <c r="N42" s="17">
        <f>SUM(B42:M42)</f>
        <v>88500000</v>
      </c>
    </row>
    <row r="43" spans="1:14" x14ac:dyDescent="0.25">
      <c r="A43" s="2">
        <f>+A42+1</f>
        <v>2</v>
      </c>
      <c r="B43" s="17">
        <f t="shared" si="13"/>
        <v>6000000</v>
      </c>
      <c r="C43" s="17">
        <f t="shared" si="14"/>
        <v>6250000</v>
      </c>
      <c r="D43" s="17">
        <f t="shared" si="14"/>
        <v>6500000</v>
      </c>
      <c r="E43" s="17">
        <f t="shared" si="14"/>
        <v>6750000</v>
      </c>
      <c r="F43" s="17">
        <f t="shared" si="14"/>
        <v>7000000</v>
      </c>
      <c r="G43" s="17">
        <f t="shared" si="14"/>
        <v>7250000</v>
      </c>
      <c r="H43" s="17">
        <f t="shared" si="14"/>
        <v>7500000</v>
      </c>
      <c r="I43" s="17">
        <f t="shared" si="14"/>
        <v>7750000</v>
      </c>
      <c r="J43" s="17">
        <f t="shared" si="14"/>
        <v>8000000</v>
      </c>
      <c r="K43" s="17">
        <f t="shared" si="14"/>
        <v>8250000</v>
      </c>
      <c r="L43" s="17">
        <f t="shared" si="14"/>
        <v>8500000</v>
      </c>
      <c r="M43" s="17">
        <f t="shared" si="14"/>
        <v>8750000</v>
      </c>
      <c r="N43" s="17">
        <f t="shared" ref="N43:N50" si="15">SUM(B43:M43)</f>
        <v>88500000</v>
      </c>
    </row>
    <row r="44" spans="1:14" x14ac:dyDescent="0.25">
      <c r="A44" s="2">
        <f t="shared" ref="A44:A50" si="16">+A43+1</f>
        <v>3</v>
      </c>
      <c r="B44" s="17">
        <f t="shared" si="13"/>
        <v>3000000</v>
      </c>
      <c r="C44" s="17">
        <f t="shared" si="14"/>
        <v>3250000</v>
      </c>
      <c r="D44" s="17">
        <f t="shared" si="14"/>
        <v>3500000</v>
      </c>
      <c r="E44" s="17">
        <f t="shared" si="14"/>
        <v>3750000</v>
      </c>
      <c r="F44" s="17">
        <f t="shared" si="14"/>
        <v>4000000</v>
      </c>
      <c r="G44" s="17">
        <f t="shared" si="14"/>
        <v>4250000</v>
      </c>
      <c r="H44" s="17">
        <f t="shared" si="14"/>
        <v>4500000</v>
      </c>
      <c r="I44" s="17">
        <f t="shared" si="14"/>
        <v>4750000</v>
      </c>
      <c r="J44" s="17">
        <f t="shared" si="14"/>
        <v>5000000</v>
      </c>
      <c r="K44" s="17">
        <f t="shared" si="14"/>
        <v>5250000</v>
      </c>
      <c r="L44" s="17">
        <f t="shared" si="14"/>
        <v>5500000</v>
      </c>
      <c r="M44" s="17">
        <f t="shared" si="14"/>
        <v>5750000</v>
      </c>
      <c r="N44" s="17">
        <f t="shared" si="15"/>
        <v>52500000</v>
      </c>
    </row>
    <row r="45" spans="1:14" x14ac:dyDescent="0.25">
      <c r="A45" s="2">
        <f t="shared" si="16"/>
        <v>4</v>
      </c>
      <c r="B45" s="17">
        <v>0</v>
      </c>
      <c r="C45" s="17">
        <f t="shared" si="14"/>
        <v>250000</v>
      </c>
      <c r="D45" s="17">
        <f t="shared" si="14"/>
        <v>500000</v>
      </c>
      <c r="E45" s="17">
        <f t="shared" si="14"/>
        <v>750000</v>
      </c>
      <c r="F45" s="17">
        <f t="shared" si="14"/>
        <v>1000000</v>
      </c>
      <c r="G45" s="17">
        <f t="shared" si="14"/>
        <v>1250000</v>
      </c>
      <c r="H45" s="17">
        <f t="shared" si="14"/>
        <v>1500000</v>
      </c>
      <c r="I45" s="17">
        <f t="shared" si="14"/>
        <v>1750000</v>
      </c>
      <c r="J45" s="17">
        <f t="shared" si="14"/>
        <v>2000000</v>
      </c>
      <c r="K45" s="17">
        <f t="shared" si="14"/>
        <v>2250000</v>
      </c>
      <c r="L45" s="17">
        <f t="shared" si="14"/>
        <v>2500000</v>
      </c>
      <c r="M45" s="17">
        <f t="shared" si="14"/>
        <v>2750000</v>
      </c>
      <c r="N45" s="17">
        <f t="shared" si="15"/>
        <v>16500000</v>
      </c>
    </row>
    <row r="46" spans="1:14" x14ac:dyDescent="0.25">
      <c r="A46" s="2">
        <f t="shared" si="16"/>
        <v>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f t="shared" si="15"/>
        <v>0</v>
      </c>
    </row>
    <row r="47" spans="1:14" x14ac:dyDescent="0.25">
      <c r="A47" s="2">
        <f t="shared" si="16"/>
        <v>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>
        <f t="shared" si="15"/>
        <v>0</v>
      </c>
    </row>
    <row r="48" spans="1:14" x14ac:dyDescent="0.25">
      <c r="A48" s="2">
        <f t="shared" si="16"/>
        <v>7</v>
      </c>
      <c r="B48" s="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>
        <f t="shared" si="15"/>
        <v>0</v>
      </c>
    </row>
    <row r="49" spans="1:14" x14ac:dyDescent="0.25">
      <c r="A49" s="2">
        <f t="shared" si="16"/>
        <v>8</v>
      </c>
      <c r="B49" s="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>
        <f t="shared" si="15"/>
        <v>0</v>
      </c>
    </row>
    <row r="50" spans="1:14" x14ac:dyDescent="0.25">
      <c r="A50" s="2">
        <f t="shared" si="16"/>
        <v>9</v>
      </c>
      <c r="B50" s="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f t="shared" si="15"/>
        <v>0</v>
      </c>
    </row>
    <row r="51" spans="1:14" s="1" customFormat="1" ht="15.75" thickBot="1" x14ac:dyDescent="0.3">
      <c r="A51" s="5" t="s">
        <v>0</v>
      </c>
      <c r="B51" s="18">
        <f>SUM(B42:B50)</f>
        <v>15000000</v>
      </c>
      <c r="C51" s="18">
        <f t="shared" ref="C51:M51" si="17">SUM(C42:C50)</f>
        <v>16000000</v>
      </c>
      <c r="D51" s="18">
        <f t="shared" si="17"/>
        <v>17000000</v>
      </c>
      <c r="E51" s="18">
        <f t="shared" si="17"/>
        <v>18000000</v>
      </c>
      <c r="F51" s="18">
        <f t="shared" si="17"/>
        <v>19000000</v>
      </c>
      <c r="G51" s="18">
        <f t="shared" si="17"/>
        <v>20000000</v>
      </c>
      <c r="H51" s="18">
        <f t="shared" si="17"/>
        <v>21000000</v>
      </c>
      <c r="I51" s="18">
        <f t="shared" si="17"/>
        <v>22000000</v>
      </c>
      <c r="J51" s="18">
        <f t="shared" si="17"/>
        <v>23000000</v>
      </c>
      <c r="K51" s="18">
        <f t="shared" si="17"/>
        <v>24000000</v>
      </c>
      <c r="L51" s="18">
        <f t="shared" si="17"/>
        <v>25000000</v>
      </c>
      <c r="M51" s="18">
        <f t="shared" si="17"/>
        <v>26000000</v>
      </c>
      <c r="N51" s="7">
        <f t="shared" ref="N51" si="18">SUM(A51:M51)</f>
        <v>246000000</v>
      </c>
    </row>
    <row r="52" spans="1:14" ht="15.75" thickTop="1" x14ac:dyDescent="0.25"/>
    <row r="54" spans="1:14" x14ac:dyDescent="0.25">
      <c r="A54" s="16" t="s">
        <v>13</v>
      </c>
    </row>
    <row r="56" spans="1:14" s="3" customFormat="1" x14ac:dyDescent="0.25">
      <c r="B56" s="3">
        <v>1</v>
      </c>
      <c r="C56" s="3">
        <f>1+B56</f>
        <v>2</v>
      </c>
      <c r="D56" s="3">
        <f t="shared" ref="D56:M56" si="19">1+C56</f>
        <v>3</v>
      </c>
      <c r="E56" s="3">
        <f t="shared" si="19"/>
        <v>4</v>
      </c>
      <c r="F56" s="3">
        <f t="shared" si="19"/>
        <v>5</v>
      </c>
      <c r="G56" s="3">
        <f t="shared" si="19"/>
        <v>6</v>
      </c>
      <c r="H56" s="3">
        <f t="shared" si="19"/>
        <v>7</v>
      </c>
      <c r="I56" s="3">
        <f t="shared" si="19"/>
        <v>8</v>
      </c>
      <c r="J56" s="3">
        <f t="shared" si="19"/>
        <v>9</v>
      </c>
      <c r="K56" s="3">
        <f t="shared" si="19"/>
        <v>10</v>
      </c>
      <c r="L56" s="3">
        <f t="shared" si="19"/>
        <v>11</v>
      </c>
      <c r="M56" s="3">
        <f t="shared" si="19"/>
        <v>12</v>
      </c>
      <c r="N56" s="3" t="s">
        <v>0</v>
      </c>
    </row>
    <row r="57" spans="1:14" x14ac:dyDescent="0.25">
      <c r="A57" s="2" t="s">
        <v>1</v>
      </c>
    </row>
    <row r="58" spans="1:14" x14ac:dyDescent="0.25">
      <c r="A58" s="2">
        <v>1</v>
      </c>
      <c r="B58" s="17">
        <f t="shared" ref="B58:B61" si="20">+M42+$E$3</f>
        <v>9000000</v>
      </c>
      <c r="C58" s="17">
        <f t="shared" ref="C58:M62" si="21">+B58+$E$3</f>
        <v>9250000</v>
      </c>
      <c r="D58" s="17">
        <f t="shared" si="21"/>
        <v>9500000</v>
      </c>
      <c r="E58" s="17">
        <f t="shared" si="21"/>
        <v>9750000</v>
      </c>
      <c r="F58" s="17">
        <f t="shared" si="21"/>
        <v>10000000</v>
      </c>
      <c r="G58" s="17">
        <f t="shared" si="21"/>
        <v>10250000</v>
      </c>
      <c r="H58" s="17">
        <f t="shared" si="21"/>
        <v>10500000</v>
      </c>
      <c r="I58" s="17">
        <f t="shared" si="21"/>
        <v>10750000</v>
      </c>
      <c r="J58" s="17">
        <f t="shared" si="21"/>
        <v>11000000</v>
      </c>
      <c r="K58" s="17">
        <f t="shared" si="21"/>
        <v>11250000</v>
      </c>
      <c r="L58" s="17">
        <f t="shared" si="21"/>
        <v>11500000</v>
      </c>
      <c r="M58" s="17">
        <f t="shared" si="21"/>
        <v>11750000</v>
      </c>
      <c r="N58" s="17">
        <f>SUM(B58:M58)</f>
        <v>124500000</v>
      </c>
    </row>
    <row r="59" spans="1:14" x14ac:dyDescent="0.25">
      <c r="A59" s="2">
        <f>+A58+1</f>
        <v>2</v>
      </c>
      <c r="B59" s="17">
        <f t="shared" si="20"/>
        <v>9000000</v>
      </c>
      <c r="C59" s="17">
        <f t="shared" si="21"/>
        <v>9250000</v>
      </c>
      <c r="D59" s="17">
        <f t="shared" si="21"/>
        <v>9500000</v>
      </c>
      <c r="E59" s="17">
        <f t="shared" si="21"/>
        <v>9750000</v>
      </c>
      <c r="F59" s="17">
        <f t="shared" si="21"/>
        <v>10000000</v>
      </c>
      <c r="G59" s="17">
        <f t="shared" si="21"/>
        <v>10250000</v>
      </c>
      <c r="H59" s="17">
        <f t="shared" si="21"/>
        <v>10500000</v>
      </c>
      <c r="I59" s="17">
        <f t="shared" si="21"/>
        <v>10750000</v>
      </c>
      <c r="J59" s="17">
        <f t="shared" si="21"/>
        <v>11000000</v>
      </c>
      <c r="K59" s="17">
        <f t="shared" si="21"/>
        <v>11250000</v>
      </c>
      <c r="L59" s="17">
        <f t="shared" si="21"/>
        <v>11500000</v>
      </c>
      <c r="M59" s="17">
        <f t="shared" si="21"/>
        <v>11750000</v>
      </c>
      <c r="N59" s="17">
        <f t="shared" ref="N59:N66" si="22">SUM(B59:M59)</f>
        <v>124500000</v>
      </c>
    </row>
    <row r="60" spans="1:14" x14ac:dyDescent="0.25">
      <c r="A60" s="2">
        <f t="shared" ref="A60:A66" si="23">+A59+1</f>
        <v>3</v>
      </c>
      <c r="B60" s="17">
        <f t="shared" si="20"/>
        <v>6000000</v>
      </c>
      <c r="C60" s="17">
        <f t="shared" si="21"/>
        <v>6250000</v>
      </c>
      <c r="D60" s="17">
        <f t="shared" si="21"/>
        <v>6500000</v>
      </c>
      <c r="E60" s="17">
        <f t="shared" si="21"/>
        <v>6750000</v>
      </c>
      <c r="F60" s="17">
        <f t="shared" si="21"/>
        <v>7000000</v>
      </c>
      <c r="G60" s="17">
        <f t="shared" si="21"/>
        <v>7250000</v>
      </c>
      <c r="H60" s="17">
        <f t="shared" si="21"/>
        <v>7500000</v>
      </c>
      <c r="I60" s="17">
        <f t="shared" si="21"/>
        <v>7750000</v>
      </c>
      <c r="J60" s="17">
        <f t="shared" si="21"/>
        <v>8000000</v>
      </c>
      <c r="K60" s="17">
        <f t="shared" si="21"/>
        <v>8250000</v>
      </c>
      <c r="L60" s="17">
        <f t="shared" si="21"/>
        <v>8500000</v>
      </c>
      <c r="M60" s="17">
        <f t="shared" si="21"/>
        <v>8750000</v>
      </c>
      <c r="N60" s="17">
        <f t="shared" si="22"/>
        <v>88500000</v>
      </c>
    </row>
    <row r="61" spans="1:14" x14ac:dyDescent="0.25">
      <c r="A61" s="2">
        <f t="shared" si="23"/>
        <v>4</v>
      </c>
      <c r="B61" s="17">
        <f t="shared" si="20"/>
        <v>3000000</v>
      </c>
      <c r="C61" s="17">
        <f t="shared" si="21"/>
        <v>3250000</v>
      </c>
      <c r="D61" s="17">
        <f t="shared" si="21"/>
        <v>3500000</v>
      </c>
      <c r="E61" s="17">
        <f t="shared" si="21"/>
        <v>3750000</v>
      </c>
      <c r="F61" s="17">
        <f t="shared" si="21"/>
        <v>4000000</v>
      </c>
      <c r="G61" s="17">
        <f t="shared" si="21"/>
        <v>4250000</v>
      </c>
      <c r="H61" s="17">
        <f t="shared" si="21"/>
        <v>4500000</v>
      </c>
      <c r="I61" s="17">
        <f t="shared" si="21"/>
        <v>4750000</v>
      </c>
      <c r="J61" s="17">
        <f t="shared" si="21"/>
        <v>5000000</v>
      </c>
      <c r="K61" s="17">
        <f t="shared" si="21"/>
        <v>5250000</v>
      </c>
      <c r="L61" s="17">
        <f t="shared" si="21"/>
        <v>5500000</v>
      </c>
      <c r="M61" s="17">
        <f t="shared" si="21"/>
        <v>5750000</v>
      </c>
      <c r="N61" s="17">
        <f t="shared" si="22"/>
        <v>52500000</v>
      </c>
    </row>
    <row r="62" spans="1:14" x14ac:dyDescent="0.25">
      <c r="A62" s="2">
        <f t="shared" si="23"/>
        <v>5</v>
      </c>
      <c r="B62" s="17">
        <v>0</v>
      </c>
      <c r="C62" s="17">
        <f t="shared" si="21"/>
        <v>250000</v>
      </c>
      <c r="D62" s="17">
        <f t="shared" si="21"/>
        <v>500000</v>
      </c>
      <c r="E62" s="17">
        <f t="shared" si="21"/>
        <v>750000</v>
      </c>
      <c r="F62" s="17">
        <f t="shared" si="21"/>
        <v>1000000</v>
      </c>
      <c r="G62" s="17">
        <f t="shared" si="21"/>
        <v>1250000</v>
      </c>
      <c r="H62" s="17">
        <f t="shared" si="21"/>
        <v>1500000</v>
      </c>
      <c r="I62" s="17">
        <f t="shared" si="21"/>
        <v>1750000</v>
      </c>
      <c r="J62" s="17">
        <f t="shared" si="21"/>
        <v>2000000</v>
      </c>
      <c r="K62" s="17">
        <f t="shared" si="21"/>
        <v>2250000</v>
      </c>
      <c r="L62" s="17">
        <f t="shared" si="21"/>
        <v>2500000</v>
      </c>
      <c r="M62" s="17">
        <f t="shared" si="21"/>
        <v>2750000</v>
      </c>
      <c r="N62" s="17">
        <f t="shared" si="22"/>
        <v>16500000</v>
      </c>
    </row>
    <row r="63" spans="1:14" x14ac:dyDescent="0.25">
      <c r="A63" s="2">
        <f t="shared" si="23"/>
        <v>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>
        <f t="shared" si="22"/>
        <v>0</v>
      </c>
    </row>
    <row r="64" spans="1:14" x14ac:dyDescent="0.25">
      <c r="A64" s="2">
        <f t="shared" si="23"/>
        <v>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>
        <f t="shared" si="22"/>
        <v>0</v>
      </c>
    </row>
    <row r="65" spans="1:14" x14ac:dyDescent="0.25">
      <c r="A65" s="2">
        <f t="shared" si="23"/>
        <v>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>
        <f t="shared" si="22"/>
        <v>0</v>
      </c>
    </row>
    <row r="66" spans="1:14" x14ac:dyDescent="0.25">
      <c r="A66" s="2">
        <f t="shared" si="23"/>
        <v>9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>
        <f t="shared" si="22"/>
        <v>0</v>
      </c>
    </row>
    <row r="67" spans="1:14" s="1" customFormat="1" ht="15.75" thickBot="1" x14ac:dyDescent="0.3">
      <c r="A67" s="5" t="s">
        <v>0</v>
      </c>
      <c r="B67" s="18">
        <f>SUM(B58:B66)</f>
        <v>27000000</v>
      </c>
      <c r="C67" s="18">
        <f t="shared" ref="C67:M67" si="24">SUM(C58:C66)</f>
        <v>28250000</v>
      </c>
      <c r="D67" s="18">
        <f t="shared" si="24"/>
        <v>29500000</v>
      </c>
      <c r="E67" s="18">
        <f t="shared" si="24"/>
        <v>30750000</v>
      </c>
      <c r="F67" s="18">
        <f t="shared" si="24"/>
        <v>32000000</v>
      </c>
      <c r="G67" s="18">
        <f t="shared" si="24"/>
        <v>33250000</v>
      </c>
      <c r="H67" s="18">
        <f t="shared" si="24"/>
        <v>34500000</v>
      </c>
      <c r="I67" s="18">
        <f t="shared" si="24"/>
        <v>35750000</v>
      </c>
      <c r="J67" s="18">
        <f t="shared" si="24"/>
        <v>37000000</v>
      </c>
      <c r="K67" s="18">
        <f t="shared" si="24"/>
        <v>38250000</v>
      </c>
      <c r="L67" s="18">
        <f t="shared" si="24"/>
        <v>39500000</v>
      </c>
      <c r="M67" s="18">
        <f t="shared" si="24"/>
        <v>40750000</v>
      </c>
      <c r="N67" s="7">
        <f t="shared" ref="N67" si="25">SUM(A67:M67)</f>
        <v>406500000</v>
      </c>
    </row>
    <row r="68" spans="1:14" ht="15.75" thickTop="1" x14ac:dyDescent="0.25"/>
    <row r="70" spans="1:14" x14ac:dyDescent="0.25">
      <c r="A70" s="16" t="s">
        <v>14</v>
      </c>
    </row>
    <row r="72" spans="1:14" x14ac:dyDescent="0.25">
      <c r="A72" s="3"/>
      <c r="B72" s="3">
        <v>1</v>
      </c>
      <c r="C72" s="3">
        <f>1+B72</f>
        <v>2</v>
      </c>
      <c r="D72" s="3">
        <f t="shared" ref="D72:M72" si="26">1+C72</f>
        <v>3</v>
      </c>
      <c r="E72" s="3">
        <f t="shared" si="26"/>
        <v>4</v>
      </c>
      <c r="F72" s="3">
        <f t="shared" si="26"/>
        <v>5</v>
      </c>
      <c r="G72" s="3">
        <f t="shared" si="26"/>
        <v>6</v>
      </c>
      <c r="H72" s="3">
        <f t="shared" si="26"/>
        <v>7</v>
      </c>
      <c r="I72" s="3">
        <f t="shared" si="26"/>
        <v>8</v>
      </c>
      <c r="J72" s="3">
        <f t="shared" si="26"/>
        <v>9</v>
      </c>
      <c r="K72" s="3">
        <f t="shared" si="26"/>
        <v>10</v>
      </c>
      <c r="L72" s="3">
        <f t="shared" si="26"/>
        <v>11</v>
      </c>
      <c r="M72" s="3">
        <f t="shared" si="26"/>
        <v>12</v>
      </c>
      <c r="N72" s="3" t="s">
        <v>0</v>
      </c>
    </row>
    <row r="73" spans="1:14" x14ac:dyDescent="0.25">
      <c r="A73" s="2" t="s">
        <v>1</v>
      </c>
    </row>
    <row r="74" spans="1:14" x14ac:dyDescent="0.25">
      <c r="A74" s="2">
        <v>1</v>
      </c>
      <c r="B74" s="17">
        <f t="shared" ref="B74:B78" si="27">+M58+$E$3</f>
        <v>12000000</v>
      </c>
      <c r="C74" s="17">
        <f t="shared" ref="C74:M79" si="28">+B74+$E$3</f>
        <v>12250000</v>
      </c>
      <c r="D74" s="17">
        <f t="shared" si="28"/>
        <v>12500000</v>
      </c>
      <c r="E74" s="17">
        <f t="shared" si="28"/>
        <v>12750000</v>
      </c>
      <c r="F74" s="17">
        <f t="shared" si="28"/>
        <v>13000000</v>
      </c>
      <c r="G74" s="17">
        <f t="shared" si="28"/>
        <v>13250000</v>
      </c>
      <c r="H74" s="17">
        <f t="shared" si="28"/>
        <v>13500000</v>
      </c>
      <c r="I74" s="17">
        <f t="shared" si="28"/>
        <v>13750000</v>
      </c>
      <c r="J74" s="17">
        <f t="shared" si="28"/>
        <v>14000000</v>
      </c>
      <c r="K74" s="17">
        <f t="shared" si="28"/>
        <v>14250000</v>
      </c>
      <c r="L74" s="17">
        <f t="shared" si="28"/>
        <v>14500000</v>
      </c>
      <c r="M74" s="17">
        <f t="shared" si="28"/>
        <v>14750000</v>
      </c>
      <c r="N74" s="17">
        <f>SUM(B74:M74)</f>
        <v>160500000</v>
      </c>
    </row>
    <row r="75" spans="1:14" x14ac:dyDescent="0.25">
      <c r="A75" s="2">
        <f>+A74+1</f>
        <v>2</v>
      </c>
      <c r="B75" s="17">
        <f t="shared" si="27"/>
        <v>12000000</v>
      </c>
      <c r="C75" s="17">
        <f t="shared" si="28"/>
        <v>12250000</v>
      </c>
      <c r="D75" s="17">
        <f t="shared" si="28"/>
        <v>12500000</v>
      </c>
      <c r="E75" s="17">
        <f t="shared" si="28"/>
        <v>12750000</v>
      </c>
      <c r="F75" s="17">
        <f t="shared" si="28"/>
        <v>13000000</v>
      </c>
      <c r="G75" s="17">
        <f t="shared" si="28"/>
        <v>13250000</v>
      </c>
      <c r="H75" s="17">
        <f t="shared" si="28"/>
        <v>13500000</v>
      </c>
      <c r="I75" s="17">
        <f t="shared" si="28"/>
        <v>13750000</v>
      </c>
      <c r="J75" s="17">
        <f t="shared" si="28"/>
        <v>14000000</v>
      </c>
      <c r="K75" s="17">
        <f t="shared" si="28"/>
        <v>14250000</v>
      </c>
      <c r="L75" s="17">
        <f t="shared" si="28"/>
        <v>14500000</v>
      </c>
      <c r="M75" s="17">
        <f t="shared" si="28"/>
        <v>14750000</v>
      </c>
      <c r="N75" s="17">
        <f t="shared" ref="N75:N82" si="29">SUM(B75:M75)</f>
        <v>160500000</v>
      </c>
    </row>
    <row r="76" spans="1:14" x14ac:dyDescent="0.25">
      <c r="A76" s="2">
        <f t="shared" ref="A76:A82" si="30">+A75+1</f>
        <v>3</v>
      </c>
      <c r="B76" s="17">
        <f t="shared" si="27"/>
        <v>9000000</v>
      </c>
      <c r="C76" s="17">
        <f t="shared" si="28"/>
        <v>9250000</v>
      </c>
      <c r="D76" s="17">
        <f t="shared" si="28"/>
        <v>9500000</v>
      </c>
      <c r="E76" s="17">
        <f t="shared" si="28"/>
        <v>9750000</v>
      </c>
      <c r="F76" s="17">
        <f t="shared" si="28"/>
        <v>10000000</v>
      </c>
      <c r="G76" s="17">
        <f t="shared" si="28"/>
        <v>10250000</v>
      </c>
      <c r="H76" s="17">
        <f t="shared" si="28"/>
        <v>10500000</v>
      </c>
      <c r="I76" s="17">
        <f t="shared" si="28"/>
        <v>10750000</v>
      </c>
      <c r="J76" s="17">
        <f t="shared" si="28"/>
        <v>11000000</v>
      </c>
      <c r="K76" s="17">
        <f t="shared" si="28"/>
        <v>11250000</v>
      </c>
      <c r="L76" s="17">
        <f t="shared" si="28"/>
        <v>11500000</v>
      </c>
      <c r="M76" s="17">
        <f t="shared" si="28"/>
        <v>11750000</v>
      </c>
      <c r="N76" s="17">
        <f t="shared" si="29"/>
        <v>124500000</v>
      </c>
    </row>
    <row r="77" spans="1:14" x14ac:dyDescent="0.25">
      <c r="A77" s="2">
        <f t="shared" si="30"/>
        <v>4</v>
      </c>
      <c r="B77" s="17">
        <f t="shared" si="27"/>
        <v>6000000</v>
      </c>
      <c r="C77" s="17">
        <f t="shared" si="28"/>
        <v>6250000</v>
      </c>
      <c r="D77" s="17">
        <f t="shared" si="28"/>
        <v>6500000</v>
      </c>
      <c r="E77" s="17">
        <f t="shared" si="28"/>
        <v>6750000</v>
      </c>
      <c r="F77" s="17">
        <f t="shared" si="28"/>
        <v>7000000</v>
      </c>
      <c r="G77" s="17">
        <f t="shared" si="28"/>
        <v>7250000</v>
      </c>
      <c r="H77" s="17">
        <f t="shared" si="28"/>
        <v>7500000</v>
      </c>
      <c r="I77" s="17">
        <f t="shared" si="28"/>
        <v>7750000</v>
      </c>
      <c r="J77" s="17">
        <f t="shared" si="28"/>
        <v>8000000</v>
      </c>
      <c r="K77" s="17">
        <f t="shared" si="28"/>
        <v>8250000</v>
      </c>
      <c r="L77" s="17">
        <f t="shared" si="28"/>
        <v>8500000</v>
      </c>
      <c r="M77" s="17">
        <f t="shared" si="28"/>
        <v>8750000</v>
      </c>
      <c r="N77" s="17">
        <f t="shared" si="29"/>
        <v>88500000</v>
      </c>
    </row>
    <row r="78" spans="1:14" x14ac:dyDescent="0.25">
      <c r="A78" s="2">
        <f t="shared" si="30"/>
        <v>5</v>
      </c>
      <c r="B78" s="17">
        <f t="shared" si="27"/>
        <v>3000000</v>
      </c>
      <c r="C78" s="17">
        <f t="shared" si="28"/>
        <v>3250000</v>
      </c>
      <c r="D78" s="17">
        <f t="shared" si="28"/>
        <v>3500000</v>
      </c>
      <c r="E78" s="17">
        <f t="shared" si="28"/>
        <v>3750000</v>
      </c>
      <c r="F78" s="17">
        <f t="shared" si="28"/>
        <v>4000000</v>
      </c>
      <c r="G78" s="17">
        <f t="shared" si="28"/>
        <v>4250000</v>
      </c>
      <c r="H78" s="17">
        <f t="shared" si="28"/>
        <v>4500000</v>
      </c>
      <c r="I78" s="17">
        <f t="shared" si="28"/>
        <v>4750000</v>
      </c>
      <c r="J78" s="17">
        <f t="shared" si="28"/>
        <v>5000000</v>
      </c>
      <c r="K78" s="17">
        <f t="shared" si="28"/>
        <v>5250000</v>
      </c>
      <c r="L78" s="17">
        <f t="shared" si="28"/>
        <v>5500000</v>
      </c>
      <c r="M78" s="17">
        <f t="shared" si="28"/>
        <v>5750000</v>
      </c>
      <c r="N78" s="17">
        <f t="shared" si="29"/>
        <v>52500000</v>
      </c>
    </row>
    <row r="79" spans="1:14" x14ac:dyDescent="0.25">
      <c r="A79" s="2">
        <f t="shared" si="30"/>
        <v>6</v>
      </c>
      <c r="B79" s="17">
        <v>0</v>
      </c>
      <c r="C79" s="17">
        <f t="shared" si="28"/>
        <v>250000</v>
      </c>
      <c r="D79" s="17">
        <f t="shared" si="28"/>
        <v>500000</v>
      </c>
      <c r="E79" s="17">
        <f t="shared" si="28"/>
        <v>750000</v>
      </c>
      <c r="F79" s="17">
        <f t="shared" si="28"/>
        <v>1000000</v>
      </c>
      <c r="G79" s="17">
        <f t="shared" si="28"/>
        <v>1250000</v>
      </c>
      <c r="H79" s="17">
        <f t="shared" si="28"/>
        <v>1500000</v>
      </c>
      <c r="I79" s="17">
        <f t="shared" si="28"/>
        <v>1750000</v>
      </c>
      <c r="J79" s="17">
        <f t="shared" si="28"/>
        <v>2000000</v>
      </c>
      <c r="K79" s="17">
        <f t="shared" si="28"/>
        <v>2250000</v>
      </c>
      <c r="L79" s="17">
        <f t="shared" si="28"/>
        <v>2500000</v>
      </c>
      <c r="M79" s="17">
        <f t="shared" si="28"/>
        <v>2750000</v>
      </c>
      <c r="N79" s="17">
        <f t="shared" si="29"/>
        <v>16500000</v>
      </c>
    </row>
    <row r="80" spans="1:14" x14ac:dyDescent="0.25">
      <c r="A80" s="2">
        <f t="shared" si="30"/>
        <v>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>
        <f t="shared" si="29"/>
        <v>0</v>
      </c>
    </row>
    <row r="81" spans="1:14" x14ac:dyDescent="0.25">
      <c r="A81" s="2">
        <f t="shared" si="30"/>
        <v>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>
        <f t="shared" si="29"/>
        <v>0</v>
      </c>
    </row>
    <row r="82" spans="1:14" x14ac:dyDescent="0.25">
      <c r="A82" s="2">
        <f t="shared" si="30"/>
        <v>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>
        <f t="shared" si="29"/>
        <v>0</v>
      </c>
    </row>
    <row r="83" spans="1:14" ht="15.75" thickBot="1" x14ac:dyDescent="0.3">
      <c r="A83" s="5" t="s">
        <v>0</v>
      </c>
      <c r="B83" s="18">
        <f>SUM(B74:B82)</f>
        <v>42000000</v>
      </c>
      <c r="C83" s="18">
        <f t="shared" ref="C83:M83" si="31">SUM(C74:C82)</f>
        <v>43500000</v>
      </c>
      <c r="D83" s="18">
        <f t="shared" si="31"/>
        <v>45000000</v>
      </c>
      <c r="E83" s="18">
        <f t="shared" si="31"/>
        <v>46500000</v>
      </c>
      <c r="F83" s="18">
        <f t="shared" si="31"/>
        <v>48000000</v>
      </c>
      <c r="G83" s="18">
        <f t="shared" si="31"/>
        <v>49500000</v>
      </c>
      <c r="H83" s="18">
        <f t="shared" si="31"/>
        <v>51000000</v>
      </c>
      <c r="I83" s="18">
        <f t="shared" si="31"/>
        <v>52500000</v>
      </c>
      <c r="J83" s="18">
        <f t="shared" si="31"/>
        <v>54000000</v>
      </c>
      <c r="K83" s="18">
        <f t="shared" si="31"/>
        <v>55500000</v>
      </c>
      <c r="L83" s="18">
        <f t="shared" si="31"/>
        <v>57000000</v>
      </c>
      <c r="M83" s="18">
        <f t="shared" si="31"/>
        <v>58500000</v>
      </c>
      <c r="N83" s="7">
        <f t="shared" ref="N83" si="32">SUM(A83:M83)</f>
        <v>603000000</v>
      </c>
    </row>
    <row r="84" spans="1:14" ht="15.75" thickTop="1" x14ac:dyDescent="0.25"/>
    <row r="86" spans="1:14" ht="15.75" x14ac:dyDescent="0.25">
      <c r="A86" s="40" t="s">
        <v>35</v>
      </c>
    </row>
    <row r="87" spans="1:14" x14ac:dyDescent="0.25">
      <c r="A87" s="15"/>
    </row>
    <row r="88" spans="1:14" x14ac:dyDescent="0.25">
      <c r="A88" s="15" t="s">
        <v>36</v>
      </c>
      <c r="E88" s="1">
        <v>5000000</v>
      </c>
    </row>
    <row r="91" spans="1:14" x14ac:dyDescent="0.25">
      <c r="A91" s="16" t="s">
        <v>9</v>
      </c>
    </row>
    <row r="92" spans="1:14" ht="45" x14ac:dyDescent="0.25">
      <c r="H92" s="33"/>
      <c r="K92" s="33" t="s">
        <v>37</v>
      </c>
    </row>
    <row r="93" spans="1:14" s="3" customFormat="1" x14ac:dyDescent="0.25">
      <c r="B93" s="39">
        <v>44470</v>
      </c>
      <c r="C93" s="39">
        <f>+B93+31</f>
        <v>44501</v>
      </c>
      <c r="D93" s="39">
        <f t="shared" ref="D93:M93" si="33">+C93+31</f>
        <v>44532</v>
      </c>
      <c r="E93" s="39">
        <f t="shared" si="33"/>
        <v>44563</v>
      </c>
      <c r="F93" s="39">
        <f t="shared" si="33"/>
        <v>44594</v>
      </c>
      <c r="G93" s="39">
        <f t="shared" si="33"/>
        <v>44625</v>
      </c>
      <c r="H93" s="39">
        <f t="shared" si="33"/>
        <v>44656</v>
      </c>
      <c r="I93" s="39">
        <f t="shared" si="33"/>
        <v>44687</v>
      </c>
      <c r="J93" s="39">
        <f t="shared" si="33"/>
        <v>44718</v>
      </c>
      <c r="K93" s="39">
        <f t="shared" si="33"/>
        <v>44749</v>
      </c>
      <c r="L93" s="39">
        <f t="shared" si="33"/>
        <v>44780</v>
      </c>
      <c r="M93" s="39">
        <f t="shared" si="33"/>
        <v>44811</v>
      </c>
      <c r="N93" s="3" t="s">
        <v>0</v>
      </c>
    </row>
    <row r="94" spans="1:14" x14ac:dyDescent="0.25">
      <c r="A94" s="2" t="s">
        <v>1</v>
      </c>
    </row>
    <row r="95" spans="1:14" x14ac:dyDescent="0.25">
      <c r="A95" s="2">
        <v>1</v>
      </c>
      <c r="B95" s="2"/>
      <c r="C95" s="17"/>
      <c r="D95" s="17"/>
      <c r="E95" s="17"/>
      <c r="F95" s="17"/>
      <c r="H95" s="17"/>
      <c r="I95" s="17"/>
      <c r="J95" s="17"/>
      <c r="K95" s="17">
        <f>+$J95+$E$88/3</f>
        <v>1666666.6666666667</v>
      </c>
      <c r="L95" s="17">
        <f t="shared" ref="L95:M95" si="34">+$J95+$E$88/3</f>
        <v>1666666.6666666667</v>
      </c>
      <c r="M95" s="17">
        <f t="shared" si="34"/>
        <v>1666666.6666666667</v>
      </c>
      <c r="N95" s="17">
        <f>SUM(B95:M95)</f>
        <v>5000000</v>
      </c>
    </row>
    <row r="96" spans="1:14" x14ac:dyDescent="0.25">
      <c r="A96" s="2">
        <f>+A95+1</f>
        <v>2</v>
      </c>
      <c r="B96" s="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>
        <f t="shared" ref="N96:N103" si="35">SUM(B96:M96)</f>
        <v>0</v>
      </c>
    </row>
    <row r="97" spans="1:14" x14ac:dyDescent="0.25">
      <c r="A97" s="2">
        <f t="shared" ref="A97:A103" si="36">+A96+1</f>
        <v>3</v>
      </c>
      <c r="B97" s="2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>
        <f t="shared" si="35"/>
        <v>0</v>
      </c>
    </row>
    <row r="98" spans="1:14" x14ac:dyDescent="0.25">
      <c r="A98" s="2">
        <f t="shared" si="36"/>
        <v>4</v>
      </c>
      <c r="N98" s="17">
        <f t="shared" si="35"/>
        <v>0</v>
      </c>
    </row>
    <row r="99" spans="1:14" x14ac:dyDescent="0.25">
      <c r="A99" s="2">
        <f t="shared" si="36"/>
        <v>5</v>
      </c>
      <c r="N99" s="17">
        <f t="shared" si="35"/>
        <v>0</v>
      </c>
    </row>
    <row r="100" spans="1:14" x14ac:dyDescent="0.25">
      <c r="A100" s="2">
        <f t="shared" si="36"/>
        <v>6</v>
      </c>
      <c r="N100" s="17">
        <f t="shared" si="35"/>
        <v>0</v>
      </c>
    </row>
    <row r="101" spans="1:14" x14ac:dyDescent="0.25">
      <c r="A101" s="2">
        <f t="shared" si="36"/>
        <v>7</v>
      </c>
      <c r="N101" s="17">
        <f t="shared" si="35"/>
        <v>0</v>
      </c>
    </row>
    <row r="102" spans="1:14" x14ac:dyDescent="0.25">
      <c r="A102" s="2">
        <f t="shared" si="36"/>
        <v>8</v>
      </c>
      <c r="N102" s="17">
        <f t="shared" si="35"/>
        <v>0</v>
      </c>
    </row>
    <row r="103" spans="1:14" x14ac:dyDescent="0.25">
      <c r="A103" s="2">
        <f t="shared" si="36"/>
        <v>9</v>
      </c>
      <c r="N103" s="17">
        <f t="shared" si="35"/>
        <v>0</v>
      </c>
    </row>
    <row r="104" spans="1:14" s="1" customFormat="1" ht="15.75" thickBot="1" x14ac:dyDescent="0.3">
      <c r="A104" s="5" t="s">
        <v>0</v>
      </c>
      <c r="B104" s="18">
        <f>SUM(B95:B103)</f>
        <v>0</v>
      </c>
      <c r="C104" s="18">
        <f t="shared" ref="C104:L104" si="37">SUM(C95:C103)</f>
        <v>0</v>
      </c>
      <c r="D104" s="18">
        <f t="shared" si="37"/>
        <v>0</v>
      </c>
      <c r="E104" s="18">
        <f t="shared" si="37"/>
        <v>0</v>
      </c>
      <c r="F104" s="18">
        <f t="shared" si="37"/>
        <v>0</v>
      </c>
      <c r="G104" s="18">
        <f t="shared" si="37"/>
        <v>0</v>
      </c>
      <c r="H104" s="18">
        <f t="shared" si="37"/>
        <v>0</v>
      </c>
      <c r="I104" s="18">
        <f t="shared" si="37"/>
        <v>0</v>
      </c>
      <c r="J104" s="18">
        <f t="shared" si="37"/>
        <v>0</v>
      </c>
      <c r="K104" s="18">
        <f t="shared" si="37"/>
        <v>1666666.6666666667</v>
      </c>
      <c r="L104" s="18">
        <f t="shared" si="37"/>
        <v>1666666.6666666667</v>
      </c>
      <c r="M104" s="18">
        <f>SUM(M95:M103)</f>
        <v>1666666.6666666667</v>
      </c>
      <c r="N104" s="7">
        <f t="shared" ref="N104" si="38">SUM(A104:M104)</f>
        <v>5000000</v>
      </c>
    </row>
    <row r="105" spans="1:14" s="1" customFormat="1" ht="15.75" thickTop="1" x14ac:dyDescent="0.25">
      <c r="A105" s="5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7" spans="1:14" x14ac:dyDescent="0.25">
      <c r="A107" s="16" t="s">
        <v>11</v>
      </c>
    </row>
    <row r="108" spans="1:14" ht="30" x14ac:dyDescent="0.25">
      <c r="B108" s="33" t="s">
        <v>41</v>
      </c>
      <c r="E108" s="2" t="s">
        <v>38</v>
      </c>
      <c r="H108" s="2"/>
    </row>
    <row r="109" spans="1:14" s="3" customFormat="1" x14ac:dyDescent="0.25">
      <c r="B109" s="39">
        <f>+B93+365</f>
        <v>44835</v>
      </c>
      <c r="C109" s="39">
        <f t="shared" ref="C109:M109" si="39">+C93+365</f>
        <v>44866</v>
      </c>
      <c r="D109" s="39">
        <f t="shared" si="39"/>
        <v>44897</v>
      </c>
      <c r="E109" s="39">
        <f t="shared" si="39"/>
        <v>44928</v>
      </c>
      <c r="F109" s="39">
        <f t="shared" si="39"/>
        <v>44959</v>
      </c>
      <c r="G109" s="39">
        <f t="shared" si="39"/>
        <v>44990</v>
      </c>
      <c r="H109" s="39">
        <f t="shared" si="39"/>
        <v>45021</v>
      </c>
      <c r="I109" s="39">
        <f t="shared" si="39"/>
        <v>45052</v>
      </c>
      <c r="J109" s="39">
        <f t="shared" si="39"/>
        <v>45083</v>
      </c>
      <c r="K109" s="39">
        <f t="shared" si="39"/>
        <v>45114</v>
      </c>
      <c r="L109" s="39">
        <f t="shared" si="39"/>
        <v>45145</v>
      </c>
      <c r="M109" s="39">
        <f t="shared" si="39"/>
        <v>45176</v>
      </c>
      <c r="N109" s="3" t="s">
        <v>0</v>
      </c>
    </row>
    <row r="110" spans="1:14" x14ac:dyDescent="0.25">
      <c r="A110" s="2" t="s">
        <v>1</v>
      </c>
    </row>
    <row r="111" spans="1:14" x14ac:dyDescent="0.25">
      <c r="A111" s="2">
        <v>1</v>
      </c>
      <c r="B111" s="17">
        <f>+K95+$E$88/3</f>
        <v>3333333.3333333335</v>
      </c>
      <c r="C111" s="17">
        <f t="shared" ref="C111:D111" si="40">+L95+$E$88/3</f>
        <v>3333333.3333333335</v>
      </c>
      <c r="D111" s="17">
        <f t="shared" si="40"/>
        <v>3333333.3333333335</v>
      </c>
      <c r="E111" s="17">
        <f>+B111+$E$88/3</f>
        <v>5000000</v>
      </c>
      <c r="F111" s="17">
        <f t="shared" ref="F111:G111" si="41">+C111+$E$88/3</f>
        <v>5000000</v>
      </c>
      <c r="G111" s="17">
        <f t="shared" si="41"/>
        <v>5000000</v>
      </c>
      <c r="H111" s="17">
        <f>+E111+$E$88/3</f>
        <v>6666666.666666667</v>
      </c>
      <c r="I111" s="17">
        <f t="shared" ref="I111" si="42">+F111+$E$88/3</f>
        <v>6666666.666666667</v>
      </c>
      <c r="J111" s="17">
        <f t="shared" ref="J111" si="43">+G111+$E$88/3</f>
        <v>6666666.666666667</v>
      </c>
      <c r="K111" s="17">
        <f>+H111+$E$88/3</f>
        <v>8333333.333333334</v>
      </c>
      <c r="L111" s="17">
        <f t="shared" ref="L111" si="44">+I111+$E$88/3</f>
        <v>8333333.333333334</v>
      </c>
      <c r="M111" s="17">
        <f t="shared" ref="M111" si="45">+J111+$E$88/3</f>
        <v>8333333.333333334</v>
      </c>
      <c r="N111" s="17">
        <f>SUM(B111:M111)</f>
        <v>70000000</v>
      </c>
    </row>
    <row r="112" spans="1:14" x14ac:dyDescent="0.25">
      <c r="A112" s="2">
        <f>+A111+1</f>
        <v>2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ref="K112:M112" si="46">+K95</f>
        <v>1666666.6666666667</v>
      </c>
      <c r="L112" s="17">
        <f t="shared" si="46"/>
        <v>1666666.6666666667</v>
      </c>
      <c r="M112" s="17">
        <f t="shared" si="46"/>
        <v>1666666.6666666667</v>
      </c>
      <c r="N112" s="17">
        <f t="shared" ref="N112:N119" si="47">SUM(B112:M112)</f>
        <v>5000000</v>
      </c>
    </row>
    <row r="113" spans="1:14" x14ac:dyDescent="0.25">
      <c r="A113" s="2">
        <f t="shared" ref="A113:A119" si="48">+A112+1</f>
        <v>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>
        <f t="shared" si="47"/>
        <v>0</v>
      </c>
    </row>
    <row r="114" spans="1:14" x14ac:dyDescent="0.25">
      <c r="A114" s="2">
        <f t="shared" si="48"/>
        <v>4</v>
      </c>
      <c r="B114" s="2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>
        <f t="shared" si="47"/>
        <v>0</v>
      </c>
    </row>
    <row r="115" spans="1:14" x14ac:dyDescent="0.25">
      <c r="A115" s="2">
        <f t="shared" si="48"/>
        <v>5</v>
      </c>
      <c r="B115" s="2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>
        <f t="shared" si="47"/>
        <v>0</v>
      </c>
    </row>
    <row r="116" spans="1:14" x14ac:dyDescent="0.25">
      <c r="A116" s="2">
        <f t="shared" si="48"/>
        <v>6</v>
      </c>
      <c r="B116" s="2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>
        <f t="shared" si="47"/>
        <v>0</v>
      </c>
    </row>
    <row r="117" spans="1:14" x14ac:dyDescent="0.25">
      <c r="A117" s="2">
        <f t="shared" si="48"/>
        <v>7</v>
      </c>
      <c r="N117" s="17">
        <f t="shared" si="47"/>
        <v>0</v>
      </c>
    </row>
    <row r="118" spans="1:14" x14ac:dyDescent="0.25">
      <c r="A118" s="2">
        <f t="shared" si="48"/>
        <v>8</v>
      </c>
      <c r="N118" s="17">
        <f t="shared" si="47"/>
        <v>0</v>
      </c>
    </row>
    <row r="119" spans="1:14" x14ac:dyDescent="0.25">
      <c r="A119" s="2">
        <f t="shared" si="48"/>
        <v>9</v>
      </c>
      <c r="N119" s="17">
        <f t="shared" si="47"/>
        <v>0</v>
      </c>
    </row>
    <row r="120" spans="1:14" s="1" customFormat="1" ht="15.75" thickBot="1" x14ac:dyDescent="0.3">
      <c r="A120" s="5" t="s">
        <v>0</v>
      </c>
      <c r="B120" s="18">
        <f>SUM(B111:B119)</f>
        <v>3333333.3333333335</v>
      </c>
      <c r="C120" s="18">
        <f t="shared" ref="C120:M120" si="49">SUM(C111:C119)</f>
        <v>3333333.3333333335</v>
      </c>
      <c r="D120" s="18">
        <f t="shared" si="49"/>
        <v>3333333.3333333335</v>
      </c>
      <c r="E120" s="18">
        <f t="shared" si="49"/>
        <v>5000000</v>
      </c>
      <c r="F120" s="18">
        <f t="shared" si="49"/>
        <v>5000000</v>
      </c>
      <c r="G120" s="18">
        <f t="shared" si="49"/>
        <v>5000000</v>
      </c>
      <c r="H120" s="18">
        <f t="shared" si="49"/>
        <v>6666666.666666667</v>
      </c>
      <c r="I120" s="18">
        <f t="shared" si="49"/>
        <v>6666666.666666667</v>
      </c>
      <c r="J120" s="18">
        <f t="shared" si="49"/>
        <v>6666666.666666667</v>
      </c>
      <c r="K120" s="18">
        <f t="shared" si="49"/>
        <v>10000000</v>
      </c>
      <c r="L120" s="18">
        <f t="shared" si="49"/>
        <v>10000000</v>
      </c>
      <c r="M120" s="18">
        <f t="shared" si="49"/>
        <v>10000000</v>
      </c>
      <c r="N120" s="7">
        <f t="shared" ref="N120" si="50">SUM(A120:M120)</f>
        <v>75000000</v>
      </c>
    </row>
    <row r="121" spans="1:14" s="1" customFormat="1" ht="15.75" thickTop="1" x14ac:dyDescent="0.25">
      <c r="A121" s="5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3" spans="1:14" x14ac:dyDescent="0.25">
      <c r="A123" s="16" t="s">
        <v>12</v>
      </c>
    </row>
    <row r="125" spans="1:14" s="3" customFormat="1" x14ac:dyDescent="0.25">
      <c r="B125" s="39">
        <f>+B109+365</f>
        <v>45200</v>
      </c>
      <c r="C125" s="39">
        <f t="shared" ref="C125:M125" si="51">+C109+365</f>
        <v>45231</v>
      </c>
      <c r="D125" s="39">
        <f t="shared" si="51"/>
        <v>45262</v>
      </c>
      <c r="E125" s="39">
        <f t="shared" si="51"/>
        <v>45293</v>
      </c>
      <c r="F125" s="39">
        <f t="shared" si="51"/>
        <v>45324</v>
      </c>
      <c r="G125" s="39">
        <f t="shared" si="51"/>
        <v>45355</v>
      </c>
      <c r="H125" s="39">
        <f t="shared" si="51"/>
        <v>45386</v>
      </c>
      <c r="I125" s="39">
        <f t="shared" si="51"/>
        <v>45417</v>
      </c>
      <c r="J125" s="39">
        <f t="shared" si="51"/>
        <v>45448</v>
      </c>
      <c r="K125" s="39">
        <f t="shared" si="51"/>
        <v>45479</v>
      </c>
      <c r="L125" s="39">
        <f t="shared" si="51"/>
        <v>45510</v>
      </c>
      <c r="M125" s="39">
        <f t="shared" si="51"/>
        <v>45541</v>
      </c>
      <c r="N125" s="3" t="s">
        <v>0</v>
      </c>
    </row>
    <row r="126" spans="1:14" x14ac:dyDescent="0.25">
      <c r="A126" s="2" t="s">
        <v>1</v>
      </c>
    </row>
    <row r="127" spans="1:14" x14ac:dyDescent="0.25">
      <c r="A127" s="2">
        <v>1</v>
      </c>
      <c r="B127" s="17">
        <f>+K111+$E$88/3</f>
        <v>10000000</v>
      </c>
      <c r="C127" s="17">
        <f>+L111+$E$88/3</f>
        <v>10000000</v>
      </c>
      <c r="D127" s="17">
        <f>+M111+$E$88/3</f>
        <v>10000000</v>
      </c>
      <c r="E127" s="17">
        <f>+B127+$E$88/3</f>
        <v>11666666.666666666</v>
      </c>
      <c r="F127" s="17">
        <f t="shared" ref="F127:M127" si="52">+C127+$E$88/3</f>
        <v>11666666.666666666</v>
      </c>
      <c r="G127" s="17">
        <f t="shared" si="52"/>
        <v>11666666.666666666</v>
      </c>
      <c r="H127" s="17">
        <f t="shared" si="52"/>
        <v>13333333.333333332</v>
      </c>
      <c r="I127" s="17">
        <f t="shared" si="52"/>
        <v>13333333.333333332</v>
      </c>
      <c r="J127" s="17">
        <f t="shared" si="52"/>
        <v>13333333.333333332</v>
      </c>
      <c r="K127" s="17">
        <f t="shared" si="52"/>
        <v>14999999.999999998</v>
      </c>
      <c r="L127" s="17">
        <f t="shared" si="52"/>
        <v>14999999.999999998</v>
      </c>
      <c r="M127" s="17">
        <f t="shared" si="52"/>
        <v>14999999.999999998</v>
      </c>
      <c r="N127" s="17">
        <f>SUM(B127:M127)</f>
        <v>149999999.99999997</v>
      </c>
    </row>
    <row r="128" spans="1:14" x14ac:dyDescent="0.25">
      <c r="A128" s="2">
        <f>+A127+1</f>
        <v>2</v>
      </c>
      <c r="B128" s="17">
        <f>+B111</f>
        <v>3333333.3333333335</v>
      </c>
      <c r="C128" s="17">
        <f t="shared" ref="C128:M128" si="53">+C111</f>
        <v>3333333.3333333335</v>
      </c>
      <c r="D128" s="17">
        <f t="shared" si="53"/>
        <v>3333333.3333333335</v>
      </c>
      <c r="E128" s="17">
        <f t="shared" si="53"/>
        <v>5000000</v>
      </c>
      <c r="F128" s="17">
        <f t="shared" si="53"/>
        <v>5000000</v>
      </c>
      <c r="G128" s="17">
        <f t="shared" si="53"/>
        <v>5000000</v>
      </c>
      <c r="H128" s="17">
        <f t="shared" si="53"/>
        <v>6666666.666666667</v>
      </c>
      <c r="I128" s="17">
        <f t="shared" si="53"/>
        <v>6666666.666666667</v>
      </c>
      <c r="J128" s="17">
        <f t="shared" si="53"/>
        <v>6666666.666666667</v>
      </c>
      <c r="K128" s="17">
        <f t="shared" si="53"/>
        <v>8333333.333333334</v>
      </c>
      <c r="L128" s="17">
        <f t="shared" si="53"/>
        <v>8333333.333333334</v>
      </c>
      <c r="M128" s="17">
        <f t="shared" si="53"/>
        <v>8333333.333333334</v>
      </c>
      <c r="N128" s="17">
        <f t="shared" ref="N128:N135" si="54">SUM(B128:M128)</f>
        <v>70000000</v>
      </c>
    </row>
    <row r="129" spans="1:14" x14ac:dyDescent="0.25">
      <c r="A129" s="2">
        <f t="shared" ref="A129:A135" si="55">+A128+1</f>
        <v>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ref="K129:M129" si="56">+K112</f>
        <v>1666666.6666666667</v>
      </c>
      <c r="L129" s="17">
        <f t="shared" si="56"/>
        <v>1666666.6666666667</v>
      </c>
      <c r="M129" s="17">
        <f t="shared" si="56"/>
        <v>1666666.6666666667</v>
      </c>
      <c r="N129" s="17">
        <f t="shared" si="54"/>
        <v>5000000</v>
      </c>
    </row>
    <row r="130" spans="1:14" x14ac:dyDescent="0.25">
      <c r="A130" s="2">
        <f t="shared" si="55"/>
        <v>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>
        <f t="shared" si="54"/>
        <v>0</v>
      </c>
    </row>
    <row r="131" spans="1:14" x14ac:dyDescent="0.25">
      <c r="A131" s="2">
        <f t="shared" si="55"/>
        <v>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>
        <f t="shared" si="54"/>
        <v>0</v>
      </c>
    </row>
    <row r="132" spans="1:14" x14ac:dyDescent="0.25">
      <c r="A132" s="2">
        <f t="shared" si="55"/>
        <v>6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>
        <f t="shared" si="54"/>
        <v>0</v>
      </c>
    </row>
    <row r="133" spans="1:14" x14ac:dyDescent="0.25">
      <c r="A133" s="2">
        <f t="shared" si="55"/>
        <v>7</v>
      </c>
      <c r="B133" s="2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>
        <f t="shared" si="54"/>
        <v>0</v>
      </c>
    </row>
    <row r="134" spans="1:14" x14ac:dyDescent="0.25">
      <c r="A134" s="2">
        <f t="shared" si="55"/>
        <v>8</v>
      </c>
      <c r="B134" s="2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>
        <f t="shared" si="54"/>
        <v>0</v>
      </c>
    </row>
    <row r="135" spans="1:14" x14ac:dyDescent="0.25">
      <c r="A135" s="2">
        <f t="shared" si="55"/>
        <v>9</v>
      </c>
      <c r="B135" s="2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>
        <f t="shared" si="54"/>
        <v>0</v>
      </c>
    </row>
    <row r="136" spans="1:14" s="1" customFormat="1" ht="15.75" thickBot="1" x14ac:dyDescent="0.3">
      <c r="A136" s="5" t="s">
        <v>0</v>
      </c>
      <c r="B136" s="18">
        <f>SUM(B127:B135)</f>
        <v>13333333.333333334</v>
      </c>
      <c r="C136" s="18">
        <f t="shared" ref="C136:M136" si="57">SUM(C127:C135)</f>
        <v>13333333.333333334</v>
      </c>
      <c r="D136" s="18">
        <f t="shared" si="57"/>
        <v>13333333.333333334</v>
      </c>
      <c r="E136" s="18">
        <f t="shared" si="57"/>
        <v>16666666.666666666</v>
      </c>
      <c r="F136" s="18">
        <f t="shared" si="57"/>
        <v>16666666.666666666</v>
      </c>
      <c r="G136" s="18">
        <f t="shared" si="57"/>
        <v>16666666.666666666</v>
      </c>
      <c r="H136" s="18">
        <f t="shared" si="57"/>
        <v>20000000</v>
      </c>
      <c r="I136" s="18">
        <f t="shared" si="57"/>
        <v>20000000</v>
      </c>
      <c r="J136" s="18">
        <f t="shared" si="57"/>
        <v>20000000</v>
      </c>
      <c r="K136" s="18">
        <f t="shared" si="57"/>
        <v>25000000</v>
      </c>
      <c r="L136" s="18">
        <f t="shared" si="57"/>
        <v>25000000</v>
      </c>
      <c r="M136" s="18">
        <f t="shared" si="57"/>
        <v>25000000</v>
      </c>
      <c r="N136" s="7">
        <f t="shared" ref="N136" si="58">SUM(A136:M136)</f>
        <v>225000000</v>
      </c>
    </row>
    <row r="137" spans="1:14" ht="15.75" thickTop="1" x14ac:dyDescent="0.25"/>
    <row r="139" spans="1:14" x14ac:dyDescent="0.25">
      <c r="A139" s="16" t="s">
        <v>13</v>
      </c>
    </row>
    <row r="141" spans="1:14" s="3" customFormat="1" x14ac:dyDescent="0.25">
      <c r="B141" s="39">
        <f>+B125+370</f>
        <v>45570</v>
      </c>
      <c r="C141" s="39">
        <f t="shared" ref="C141:M141" si="59">+C125+370</f>
        <v>45601</v>
      </c>
      <c r="D141" s="39">
        <f t="shared" si="59"/>
        <v>45632</v>
      </c>
      <c r="E141" s="39">
        <f t="shared" si="59"/>
        <v>45663</v>
      </c>
      <c r="F141" s="39">
        <f t="shared" si="59"/>
        <v>45694</v>
      </c>
      <c r="G141" s="39">
        <f t="shared" si="59"/>
        <v>45725</v>
      </c>
      <c r="H141" s="39">
        <f t="shared" si="59"/>
        <v>45756</v>
      </c>
      <c r="I141" s="39">
        <f t="shared" si="59"/>
        <v>45787</v>
      </c>
      <c r="J141" s="39">
        <f t="shared" si="59"/>
        <v>45818</v>
      </c>
      <c r="K141" s="39">
        <f t="shared" si="59"/>
        <v>45849</v>
      </c>
      <c r="L141" s="39">
        <f t="shared" si="59"/>
        <v>45880</v>
      </c>
      <c r="M141" s="39">
        <f t="shared" si="59"/>
        <v>45911</v>
      </c>
      <c r="N141" s="3" t="s">
        <v>0</v>
      </c>
    </row>
    <row r="142" spans="1:14" x14ac:dyDescent="0.25">
      <c r="A142" s="2" t="s">
        <v>1</v>
      </c>
    </row>
    <row r="143" spans="1:14" x14ac:dyDescent="0.25">
      <c r="A143" s="2">
        <v>1</v>
      </c>
      <c r="B143" s="17">
        <f>+K127+$E$88/3</f>
        <v>16666666.666666664</v>
      </c>
      <c r="C143" s="17">
        <f>+L127+$E$88/3</f>
        <v>16666666.666666664</v>
      </c>
      <c r="D143" s="17">
        <f t="shared" ref="D143" si="60">+M127+$E$88/3</f>
        <v>16666666.666666664</v>
      </c>
      <c r="E143" s="17">
        <f>+B143+$E$88/3</f>
        <v>18333333.333333332</v>
      </c>
      <c r="F143" s="17">
        <f t="shared" ref="F143:M143" si="61">+C143+$E$88/3</f>
        <v>18333333.333333332</v>
      </c>
      <c r="G143" s="17">
        <f t="shared" si="61"/>
        <v>18333333.333333332</v>
      </c>
      <c r="H143" s="17">
        <f t="shared" si="61"/>
        <v>20000000</v>
      </c>
      <c r="I143" s="17">
        <f t="shared" si="61"/>
        <v>20000000</v>
      </c>
      <c r="J143" s="17">
        <f t="shared" si="61"/>
        <v>20000000</v>
      </c>
      <c r="K143" s="17">
        <f t="shared" si="61"/>
        <v>21666666.666666668</v>
      </c>
      <c r="L143" s="17">
        <f t="shared" si="61"/>
        <v>21666666.666666668</v>
      </c>
      <c r="M143" s="17">
        <f t="shared" si="61"/>
        <v>21666666.666666668</v>
      </c>
      <c r="N143" s="17">
        <f>SUM(B143:M143)</f>
        <v>229999999.99999997</v>
      </c>
    </row>
    <row r="144" spans="1:14" x14ac:dyDescent="0.25">
      <c r="A144" s="2">
        <f>+A143+1</f>
        <v>2</v>
      </c>
      <c r="B144" s="17">
        <f>+B127</f>
        <v>10000000</v>
      </c>
      <c r="C144" s="17">
        <f t="shared" ref="C144:M144" si="62">+C127</f>
        <v>10000000</v>
      </c>
      <c r="D144" s="17">
        <f t="shared" si="62"/>
        <v>10000000</v>
      </c>
      <c r="E144" s="17">
        <f t="shared" si="62"/>
        <v>11666666.666666666</v>
      </c>
      <c r="F144" s="17">
        <f t="shared" si="62"/>
        <v>11666666.666666666</v>
      </c>
      <c r="G144" s="17">
        <f t="shared" si="62"/>
        <v>11666666.666666666</v>
      </c>
      <c r="H144" s="17">
        <f t="shared" si="62"/>
        <v>13333333.333333332</v>
      </c>
      <c r="I144" s="17">
        <f t="shared" si="62"/>
        <v>13333333.333333332</v>
      </c>
      <c r="J144" s="17">
        <f t="shared" si="62"/>
        <v>13333333.333333332</v>
      </c>
      <c r="K144" s="17">
        <f t="shared" si="62"/>
        <v>14999999.999999998</v>
      </c>
      <c r="L144" s="17">
        <f t="shared" si="62"/>
        <v>14999999.999999998</v>
      </c>
      <c r="M144" s="17">
        <f t="shared" si="62"/>
        <v>14999999.999999998</v>
      </c>
      <c r="N144" s="17">
        <f t="shared" ref="N144:N151" si="63">SUM(B144:M144)</f>
        <v>149999999.99999997</v>
      </c>
    </row>
    <row r="145" spans="1:14" x14ac:dyDescent="0.25">
      <c r="A145" s="2">
        <f t="shared" ref="A145:A151" si="64">+A144+1</f>
        <v>3</v>
      </c>
      <c r="B145" s="17">
        <f>+B128</f>
        <v>3333333.3333333335</v>
      </c>
      <c r="C145" s="17">
        <f t="shared" ref="C145:M145" si="65">+C128</f>
        <v>3333333.3333333335</v>
      </c>
      <c r="D145" s="17">
        <f t="shared" si="65"/>
        <v>3333333.3333333335</v>
      </c>
      <c r="E145" s="17">
        <f t="shared" si="65"/>
        <v>5000000</v>
      </c>
      <c r="F145" s="17">
        <f t="shared" si="65"/>
        <v>5000000</v>
      </c>
      <c r="G145" s="17">
        <f t="shared" si="65"/>
        <v>5000000</v>
      </c>
      <c r="H145" s="17">
        <f t="shared" si="65"/>
        <v>6666666.666666667</v>
      </c>
      <c r="I145" s="17">
        <f t="shared" si="65"/>
        <v>6666666.666666667</v>
      </c>
      <c r="J145" s="17">
        <f t="shared" si="65"/>
        <v>6666666.666666667</v>
      </c>
      <c r="K145" s="17">
        <f t="shared" si="65"/>
        <v>8333333.333333334</v>
      </c>
      <c r="L145" s="17">
        <f t="shared" si="65"/>
        <v>8333333.333333334</v>
      </c>
      <c r="M145" s="17">
        <f t="shared" si="65"/>
        <v>8333333.333333334</v>
      </c>
      <c r="N145" s="17">
        <f t="shared" si="63"/>
        <v>70000000</v>
      </c>
    </row>
    <row r="146" spans="1:14" x14ac:dyDescent="0.25">
      <c r="A146" s="2">
        <f t="shared" si="64"/>
        <v>4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ref="K146:M146" si="66">+K129</f>
        <v>1666666.6666666667</v>
      </c>
      <c r="L146" s="17">
        <f t="shared" si="66"/>
        <v>1666666.6666666667</v>
      </c>
      <c r="M146" s="17">
        <f t="shared" si="66"/>
        <v>1666666.6666666667</v>
      </c>
      <c r="N146" s="17">
        <f t="shared" si="63"/>
        <v>5000000</v>
      </c>
    </row>
    <row r="147" spans="1:14" x14ac:dyDescent="0.25">
      <c r="A147" s="2">
        <f t="shared" si="64"/>
        <v>5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>
        <f t="shared" si="63"/>
        <v>0</v>
      </c>
    </row>
    <row r="148" spans="1:14" x14ac:dyDescent="0.25">
      <c r="A148" s="2">
        <f t="shared" si="64"/>
        <v>6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>
        <f t="shared" si="63"/>
        <v>0</v>
      </c>
    </row>
    <row r="149" spans="1:14" x14ac:dyDescent="0.25">
      <c r="A149" s="2">
        <f t="shared" si="64"/>
        <v>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>
        <f t="shared" si="63"/>
        <v>0</v>
      </c>
    </row>
    <row r="150" spans="1:14" x14ac:dyDescent="0.25">
      <c r="A150" s="2">
        <f t="shared" si="64"/>
        <v>8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>
        <f t="shared" si="63"/>
        <v>0</v>
      </c>
    </row>
    <row r="151" spans="1:14" x14ac:dyDescent="0.25">
      <c r="A151" s="2">
        <f t="shared" si="64"/>
        <v>9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>
        <f t="shared" si="63"/>
        <v>0</v>
      </c>
    </row>
    <row r="152" spans="1:14" s="1" customFormat="1" ht="15.75" thickBot="1" x14ac:dyDescent="0.3">
      <c r="A152" s="5" t="s">
        <v>0</v>
      </c>
      <c r="B152" s="18">
        <f>SUM(B143:B151)</f>
        <v>29999999.999999996</v>
      </c>
      <c r="C152" s="18">
        <f t="shared" ref="C152:M152" si="67">SUM(C143:C151)</f>
        <v>29999999.999999996</v>
      </c>
      <c r="D152" s="18">
        <f t="shared" si="67"/>
        <v>29999999.999999996</v>
      </c>
      <c r="E152" s="18">
        <f t="shared" si="67"/>
        <v>35000000</v>
      </c>
      <c r="F152" s="18">
        <f t="shared" si="67"/>
        <v>35000000</v>
      </c>
      <c r="G152" s="18">
        <f t="shared" si="67"/>
        <v>35000000</v>
      </c>
      <c r="H152" s="18">
        <f t="shared" si="67"/>
        <v>40000000</v>
      </c>
      <c r="I152" s="18">
        <f t="shared" si="67"/>
        <v>40000000</v>
      </c>
      <c r="J152" s="18">
        <f t="shared" si="67"/>
        <v>40000000</v>
      </c>
      <c r="K152" s="18">
        <f t="shared" si="67"/>
        <v>46666666.666666664</v>
      </c>
      <c r="L152" s="18">
        <f t="shared" si="67"/>
        <v>46666666.666666664</v>
      </c>
      <c r="M152" s="18">
        <f t="shared" si="67"/>
        <v>46666666.666666664</v>
      </c>
      <c r="N152" s="7">
        <f t="shared" ref="N152" si="68">SUM(A152:M152)</f>
        <v>455000000.00000006</v>
      </c>
    </row>
    <row r="153" spans="1:14" ht="15.75" thickTop="1" x14ac:dyDescent="0.25"/>
    <row r="155" spans="1:14" x14ac:dyDescent="0.25">
      <c r="A155" s="16" t="s">
        <v>14</v>
      </c>
    </row>
    <row r="157" spans="1:14" x14ac:dyDescent="0.25">
      <c r="A157" s="3"/>
      <c r="B157" s="39">
        <f>+B141+365</f>
        <v>45935</v>
      </c>
      <c r="C157" s="39">
        <f t="shared" ref="C157:M157" si="69">+C141+365</f>
        <v>45966</v>
      </c>
      <c r="D157" s="39">
        <f t="shared" si="69"/>
        <v>45997</v>
      </c>
      <c r="E157" s="39">
        <f t="shared" si="69"/>
        <v>46028</v>
      </c>
      <c r="F157" s="39">
        <f t="shared" si="69"/>
        <v>46059</v>
      </c>
      <c r="G157" s="39">
        <f t="shared" si="69"/>
        <v>46090</v>
      </c>
      <c r="H157" s="39">
        <f t="shared" si="69"/>
        <v>46121</v>
      </c>
      <c r="I157" s="39">
        <f t="shared" si="69"/>
        <v>46152</v>
      </c>
      <c r="J157" s="39">
        <f t="shared" si="69"/>
        <v>46183</v>
      </c>
      <c r="K157" s="39">
        <f t="shared" si="69"/>
        <v>46214</v>
      </c>
      <c r="L157" s="39">
        <f t="shared" si="69"/>
        <v>46245</v>
      </c>
      <c r="M157" s="39">
        <f t="shared" si="69"/>
        <v>46276</v>
      </c>
      <c r="N157" s="3" t="s">
        <v>0</v>
      </c>
    </row>
    <row r="158" spans="1:14" x14ac:dyDescent="0.25">
      <c r="A158" s="2" t="s">
        <v>1</v>
      </c>
    </row>
    <row r="159" spans="1:14" x14ac:dyDescent="0.25">
      <c r="A159" s="2">
        <v>1</v>
      </c>
      <c r="B159" s="17">
        <f>+K143+$E$88/3</f>
        <v>23333333.333333336</v>
      </c>
      <c r="C159" s="17">
        <f t="shared" ref="C159:D159" si="70">+L143+$E$88/3</f>
        <v>23333333.333333336</v>
      </c>
      <c r="D159" s="17">
        <f t="shared" si="70"/>
        <v>23333333.333333336</v>
      </c>
      <c r="E159" s="17">
        <f>+B159+$E$88/3</f>
        <v>25000000.000000004</v>
      </c>
      <c r="F159" s="17">
        <f t="shared" ref="F159" si="71">+C159+$E$88/3</f>
        <v>25000000.000000004</v>
      </c>
      <c r="G159" s="17">
        <f t="shared" ref="G159" si="72">+D159+$E$88/3</f>
        <v>25000000.000000004</v>
      </c>
      <c r="H159" s="17">
        <f t="shared" ref="H159" si="73">+E159+$E$88/3</f>
        <v>26666666.666666672</v>
      </c>
      <c r="I159" s="17">
        <f t="shared" ref="I159" si="74">+F159+$E$88/3</f>
        <v>26666666.666666672</v>
      </c>
      <c r="J159" s="17">
        <f t="shared" ref="J159" si="75">+G159+$E$88/3</f>
        <v>26666666.666666672</v>
      </c>
      <c r="K159" s="17">
        <f t="shared" ref="K159" si="76">+H159+$E$88/3</f>
        <v>28333333.33333334</v>
      </c>
      <c r="L159" s="17">
        <f t="shared" ref="L159" si="77">+I159+$E$88/3</f>
        <v>28333333.33333334</v>
      </c>
      <c r="M159" s="17">
        <f t="shared" ref="M159" si="78">+J159+$E$88/3</f>
        <v>28333333.33333334</v>
      </c>
      <c r="N159" s="17">
        <f>SUM(B159:M159)</f>
        <v>310000000.00000006</v>
      </c>
    </row>
    <row r="160" spans="1:14" x14ac:dyDescent="0.25">
      <c r="A160" s="2">
        <f>+A159+1</f>
        <v>2</v>
      </c>
      <c r="B160" s="17">
        <f>+B143</f>
        <v>16666666.666666664</v>
      </c>
      <c r="C160" s="17">
        <f t="shared" ref="C160:M160" si="79">+C143</f>
        <v>16666666.666666664</v>
      </c>
      <c r="D160" s="17">
        <f t="shared" si="79"/>
        <v>16666666.666666664</v>
      </c>
      <c r="E160" s="17">
        <f t="shared" si="79"/>
        <v>18333333.333333332</v>
      </c>
      <c r="F160" s="17">
        <f t="shared" si="79"/>
        <v>18333333.333333332</v>
      </c>
      <c r="G160" s="17">
        <f t="shared" si="79"/>
        <v>18333333.333333332</v>
      </c>
      <c r="H160" s="17">
        <f t="shared" si="79"/>
        <v>20000000</v>
      </c>
      <c r="I160" s="17">
        <f t="shared" si="79"/>
        <v>20000000</v>
      </c>
      <c r="J160" s="17">
        <f t="shared" si="79"/>
        <v>20000000</v>
      </c>
      <c r="K160" s="17">
        <f t="shared" si="79"/>
        <v>21666666.666666668</v>
      </c>
      <c r="L160" s="17">
        <f t="shared" si="79"/>
        <v>21666666.666666668</v>
      </c>
      <c r="M160" s="17">
        <f t="shared" si="79"/>
        <v>21666666.666666668</v>
      </c>
      <c r="N160" s="17">
        <f t="shared" ref="N160:N167" si="80">SUM(B160:M160)</f>
        <v>229999999.99999997</v>
      </c>
    </row>
    <row r="161" spans="1:14" x14ac:dyDescent="0.25">
      <c r="A161" s="2">
        <f t="shared" ref="A161:A167" si="81">+A160+1</f>
        <v>3</v>
      </c>
      <c r="B161" s="17">
        <f>+B144</f>
        <v>10000000</v>
      </c>
      <c r="C161" s="17">
        <f t="shared" ref="C161:M161" si="82">+C144</f>
        <v>10000000</v>
      </c>
      <c r="D161" s="17">
        <f t="shared" si="82"/>
        <v>10000000</v>
      </c>
      <c r="E161" s="17">
        <f t="shared" si="82"/>
        <v>11666666.666666666</v>
      </c>
      <c r="F161" s="17">
        <f t="shared" si="82"/>
        <v>11666666.666666666</v>
      </c>
      <c r="G161" s="17">
        <f t="shared" si="82"/>
        <v>11666666.666666666</v>
      </c>
      <c r="H161" s="17">
        <f t="shared" si="82"/>
        <v>13333333.333333332</v>
      </c>
      <c r="I161" s="17">
        <f t="shared" si="82"/>
        <v>13333333.333333332</v>
      </c>
      <c r="J161" s="17">
        <f t="shared" si="82"/>
        <v>13333333.333333332</v>
      </c>
      <c r="K161" s="17">
        <f t="shared" si="82"/>
        <v>14999999.999999998</v>
      </c>
      <c r="L161" s="17">
        <f t="shared" si="82"/>
        <v>14999999.999999998</v>
      </c>
      <c r="M161" s="17">
        <f t="shared" si="82"/>
        <v>14999999.999999998</v>
      </c>
      <c r="N161" s="17">
        <f t="shared" si="80"/>
        <v>149999999.99999997</v>
      </c>
    </row>
    <row r="162" spans="1:14" x14ac:dyDescent="0.25">
      <c r="A162" s="2">
        <f t="shared" si="81"/>
        <v>4</v>
      </c>
      <c r="B162" s="17">
        <f>+B145</f>
        <v>3333333.3333333335</v>
      </c>
      <c r="C162" s="17">
        <f t="shared" ref="C162:M162" si="83">+C145</f>
        <v>3333333.3333333335</v>
      </c>
      <c r="D162" s="17">
        <f t="shared" si="83"/>
        <v>3333333.3333333335</v>
      </c>
      <c r="E162" s="17">
        <f t="shared" si="83"/>
        <v>5000000</v>
      </c>
      <c r="F162" s="17">
        <f t="shared" si="83"/>
        <v>5000000</v>
      </c>
      <c r="G162" s="17">
        <f t="shared" si="83"/>
        <v>5000000</v>
      </c>
      <c r="H162" s="17">
        <f t="shared" si="83"/>
        <v>6666666.666666667</v>
      </c>
      <c r="I162" s="17">
        <f t="shared" si="83"/>
        <v>6666666.666666667</v>
      </c>
      <c r="J162" s="17">
        <f t="shared" si="83"/>
        <v>6666666.666666667</v>
      </c>
      <c r="K162" s="17">
        <f t="shared" si="83"/>
        <v>8333333.333333334</v>
      </c>
      <c r="L162" s="17">
        <f t="shared" si="83"/>
        <v>8333333.333333334</v>
      </c>
      <c r="M162" s="17">
        <f t="shared" si="83"/>
        <v>8333333.333333334</v>
      </c>
      <c r="N162" s="17">
        <f t="shared" si="80"/>
        <v>70000000</v>
      </c>
    </row>
    <row r="163" spans="1:14" x14ac:dyDescent="0.25">
      <c r="A163" s="2">
        <f t="shared" si="81"/>
        <v>5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ref="K163:M163" si="84">+K146</f>
        <v>1666666.6666666667</v>
      </c>
      <c r="L163" s="17">
        <f t="shared" si="84"/>
        <v>1666666.6666666667</v>
      </c>
      <c r="M163" s="17">
        <f t="shared" si="84"/>
        <v>1666666.6666666667</v>
      </c>
      <c r="N163" s="17">
        <f t="shared" si="80"/>
        <v>5000000</v>
      </c>
    </row>
    <row r="164" spans="1:14" x14ac:dyDescent="0.25">
      <c r="A164" s="2">
        <f t="shared" si="81"/>
        <v>6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>
        <f t="shared" si="80"/>
        <v>0</v>
      </c>
    </row>
    <row r="165" spans="1:14" x14ac:dyDescent="0.25">
      <c r="A165" s="2">
        <f t="shared" si="81"/>
        <v>7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>
        <f t="shared" si="80"/>
        <v>0</v>
      </c>
    </row>
    <row r="166" spans="1:14" x14ac:dyDescent="0.25">
      <c r="A166" s="2">
        <f t="shared" si="81"/>
        <v>8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>
        <f t="shared" si="80"/>
        <v>0</v>
      </c>
    </row>
    <row r="167" spans="1:14" x14ac:dyDescent="0.25">
      <c r="A167" s="2">
        <f t="shared" si="81"/>
        <v>9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>
        <f t="shared" si="80"/>
        <v>0</v>
      </c>
    </row>
    <row r="168" spans="1:14" ht="15.75" thickBot="1" x14ac:dyDescent="0.3">
      <c r="A168" s="5" t="s">
        <v>0</v>
      </c>
      <c r="B168" s="18">
        <f>SUM(B159:B167)</f>
        <v>53333333.333333336</v>
      </c>
      <c r="C168" s="18">
        <f t="shared" ref="C168:M168" si="85">SUM(C159:C167)</f>
        <v>53333333.333333336</v>
      </c>
      <c r="D168" s="18">
        <f t="shared" si="85"/>
        <v>53333333.333333336</v>
      </c>
      <c r="E168" s="18">
        <f t="shared" si="85"/>
        <v>60000000</v>
      </c>
      <c r="F168" s="18">
        <f t="shared" si="85"/>
        <v>60000000</v>
      </c>
      <c r="G168" s="18">
        <f t="shared" si="85"/>
        <v>60000000</v>
      </c>
      <c r="H168" s="18">
        <f t="shared" si="85"/>
        <v>66666666.666666664</v>
      </c>
      <c r="I168" s="18">
        <f t="shared" si="85"/>
        <v>66666666.666666664</v>
      </c>
      <c r="J168" s="18">
        <f t="shared" si="85"/>
        <v>66666666.666666664</v>
      </c>
      <c r="K168" s="18">
        <f t="shared" si="85"/>
        <v>75000000.000000015</v>
      </c>
      <c r="L168" s="18">
        <f t="shared" si="85"/>
        <v>75000000.000000015</v>
      </c>
      <c r="M168" s="18">
        <f t="shared" si="85"/>
        <v>75000000.000000015</v>
      </c>
      <c r="N168" s="7">
        <f t="shared" ref="N168" si="86">SUM(A168:M168)</f>
        <v>765000000</v>
      </c>
    </row>
    <row r="169" spans="1:14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73A0-90CA-4B70-8194-B6DF7E1854E0}">
  <dimension ref="A1:F29"/>
  <sheetViews>
    <sheetView workbookViewId="0">
      <selection activeCell="B5" sqref="B5"/>
    </sheetView>
  </sheetViews>
  <sheetFormatPr defaultRowHeight="15" x14ac:dyDescent="0.25"/>
  <cols>
    <col min="1" max="1" width="22.5703125" customWidth="1"/>
    <col min="2" max="2" width="15.28515625" style="5" bestFit="1" customWidth="1"/>
    <col min="3" max="5" width="16.28515625" style="5" bestFit="1" customWidth="1"/>
    <col min="6" max="6" width="18" style="5" bestFit="1" customWidth="1"/>
  </cols>
  <sheetData>
    <row r="1" spans="1:6" x14ac:dyDescent="0.25">
      <c r="A1" t="s">
        <v>83</v>
      </c>
    </row>
    <row r="3" spans="1:6" x14ac:dyDescent="0.25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spans="1:6" x14ac:dyDescent="0.25">
      <c r="A4" t="s">
        <v>84</v>
      </c>
      <c r="B4" s="5">
        <f>+'MF Product Forecast'!N6</f>
        <v>62625000</v>
      </c>
      <c r="C4" s="5">
        <f>+'MF Product Forecast'!N19</f>
        <v>108809375</v>
      </c>
      <c r="D4" s="5">
        <f>+'MF Product Forecast'!N32</f>
        <v>338487968.75</v>
      </c>
      <c r="E4" s="5">
        <f>+'MF Product Forecast'!N45</f>
        <v>694214773.4375</v>
      </c>
      <c r="F4" s="5">
        <f>+'MF Product Forecast'!N58</f>
        <v>1197313657.03125</v>
      </c>
    </row>
    <row r="5" spans="1:6" x14ac:dyDescent="0.25">
      <c r="A5" t="s">
        <v>85</v>
      </c>
      <c r="B5" s="5">
        <f>+'UIT Product Forecast'!O5</f>
        <v>5000000</v>
      </c>
      <c r="C5" s="5">
        <f>+'UIT Product Forecast'!O5+'UIT Product Forecast'!O28</f>
        <v>80000000</v>
      </c>
      <c r="D5" s="5">
        <f>+C5+'UIT Product Forecast'!O50</f>
        <v>305000000</v>
      </c>
      <c r="E5" s="5">
        <f>+D5+'UIT Product Forecast'!O72</f>
        <v>760000000</v>
      </c>
      <c r="F5" s="5">
        <f>+E5+'UIT Product Forecast'!O94</f>
        <v>1525000000</v>
      </c>
    </row>
    <row r="6" spans="1:6" x14ac:dyDescent="0.25">
      <c r="A6" t="s">
        <v>86</v>
      </c>
    </row>
    <row r="26" spans="1:6" x14ac:dyDescent="0.25">
      <c r="A26" t="s">
        <v>88</v>
      </c>
    </row>
    <row r="27" spans="1:6" x14ac:dyDescent="0.25"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</row>
    <row r="28" spans="1:6" x14ac:dyDescent="0.25">
      <c r="A28" t="s">
        <v>89</v>
      </c>
      <c r="B28" s="5">
        <f>+'CAPSTONE PLAN - FORECAST'!N10</f>
        <v>258745.33333333334</v>
      </c>
      <c r="C28" s="5">
        <f>+'CAPSTONE PLAN - FORECAST'!N41</f>
        <v>841221.89843750012</v>
      </c>
      <c r="D28" s="5">
        <f>+'CAPSTONE PLAN - FORECAST'!N72</f>
        <v>4845265.305989584</v>
      </c>
      <c r="E28" s="5">
        <f>+'CAPSTONE PLAN - FORECAST'!N104</f>
        <v>10824679.84342448</v>
      </c>
      <c r="F28" s="5">
        <f>+'CAPSTONE PLAN - FORECAST'!N136</f>
        <v>18254949.572460938</v>
      </c>
    </row>
    <row r="29" spans="1:6" x14ac:dyDescent="0.25">
      <c r="A29" t="s">
        <v>90</v>
      </c>
      <c r="B29" s="5">
        <f>+'CAPSTONE PLAN - FORECAST'!N32</f>
        <v>-422404.66666666674</v>
      </c>
      <c r="C29" s="5">
        <f>+'CAPSTONE PLAN - FORECAST'!N63</f>
        <v>-311230.60156250012</v>
      </c>
      <c r="D29" s="5">
        <f>+'CAPSTONE PLAN - FORECAST'!N95</f>
        <v>2848740.305989584</v>
      </c>
      <c r="E29" s="5">
        <f>+'CAPSTONE PLAN - FORECAST'!N127</f>
        <v>7834592.3434244804</v>
      </c>
      <c r="F29" s="5">
        <f>+'CAPSTONE PLAN - FORECAST'!N159</f>
        <v>14029919.572460938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CAPSTONE PLAN - FORECAST</vt:lpstr>
      <vt:lpstr>MF Product Forecast</vt:lpstr>
      <vt:lpstr>UIT Product Forecast</vt:lpstr>
      <vt:lpstr>ETF Product Forecast</vt:lpstr>
      <vt:lpstr>Wholesaler Forecast</vt:lpstr>
      <vt:lpstr>AUM Forecast</vt:lpstr>
      <vt:lpstr>'MF Product Forecast'!Print_Area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Gonsalves</dc:creator>
  <cp:lastModifiedBy>Rick Gonsalves</cp:lastModifiedBy>
  <cp:lastPrinted>2021-08-23T21:20:32Z</cp:lastPrinted>
  <dcterms:created xsi:type="dcterms:W3CDTF">2017-07-14T14:33:58Z</dcterms:created>
  <dcterms:modified xsi:type="dcterms:W3CDTF">2021-09-22T14:16:30Z</dcterms:modified>
</cp:coreProperties>
</file>